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02_Projekce\2021_PRO\ZAK\21_P104_ROZ_Polní cesty_Štítary_GEOREAL\ROZ\SO 101_Vedlejší polní cesta VC-14A\"/>
    </mc:Choice>
  </mc:AlternateContent>
  <bookViews>
    <workbookView xWindow="0" yWindow="0" windowWidth="0" windowHeight="0"/>
  </bookViews>
  <sheets>
    <sheet name="Rekapitulace stavby" sheetId="1" r:id="rId1"/>
    <sheet name="SO101 - VEDLEJŠÍ POLNÍ CE..." sheetId="2" r:id="rId2"/>
    <sheet name="SO301 - Odvodnění polní c..." sheetId="3" r:id="rId3"/>
    <sheet name="VRN - VEDLEJŠÍ ROZPOČTOVÉ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'SO101 - VEDLEJŠÍ POLNÍ CE...'!$C$123:$K$284</definedName>
    <definedName name="_xlnm.Print_Area" localSheetId="1">'SO101 - VEDLEJŠÍ POLNÍ CE...'!$C$4:$J$76,'SO101 - VEDLEJŠÍ POLNÍ CE...'!$C$82:$J$103,'SO101 - VEDLEJŠÍ POLNÍ CE...'!$C$109:$K$284</definedName>
    <definedName name="_xlnm.Print_Titles" localSheetId="1">'SO101 - VEDLEJŠÍ POLNÍ CE...'!$123:$123</definedName>
    <definedName name="_xlnm._FilterDatabase" localSheetId="2" hidden="1">'SO301 - Odvodnění polní c...'!$C$124:$K$182</definedName>
    <definedName name="_xlnm.Print_Area" localSheetId="2">'SO301 - Odvodnění polní c...'!$C$4:$J$76,'SO301 - Odvodnění polní c...'!$C$82:$J$104,'SO301 - Odvodnění polní c...'!$C$110:$K$182</definedName>
    <definedName name="_xlnm.Print_Titles" localSheetId="2">'SO301 - Odvodnění polní c...'!$124:$124</definedName>
    <definedName name="_xlnm._FilterDatabase" localSheetId="3" hidden="1">'VRN - VEDLEJŠÍ ROZPOČTOVÉ...'!$C$125:$K$204</definedName>
    <definedName name="_xlnm.Print_Area" localSheetId="3">'VRN - VEDLEJŠÍ ROZPOČTOVÉ...'!$C$4:$J$76,'VRN - VEDLEJŠÍ ROZPOČTOVÉ...'!$C$82:$J$105,'VRN - VEDLEJŠÍ ROZPOČTOVÉ...'!$C$111:$K$204</definedName>
    <definedName name="_xlnm.Print_Titles" localSheetId="3">'VRN - VEDLEJŠÍ ROZPOČTOVÉ...'!$125:$125</definedName>
  </definedNames>
  <calcPr/>
</workbook>
</file>

<file path=xl/calcChain.xml><?xml version="1.0" encoding="utf-8"?>
<calcChain xmlns="http://schemas.openxmlformats.org/spreadsheetml/2006/main">
  <c i="4" l="1" r="J39"/>
  <c r="J38"/>
  <c i="1" r="AY98"/>
  <c i="4" r="J37"/>
  <c i="1" r="AX98"/>
  <c i="4"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94"/>
  <c r="J19"/>
  <c r="J14"/>
  <c r="J91"/>
  <c r="E7"/>
  <c r="E114"/>
  <c i="3" r="J39"/>
  <c r="J38"/>
  <c i="1" r="AY97"/>
  <c i="3" r="J37"/>
  <c i="1" r="AX97"/>
  <c i="3" r="BI178"/>
  <c r="BH178"/>
  <c r="BG178"/>
  <c r="BF178"/>
  <c r="T178"/>
  <c r="T177"/>
  <c r="R178"/>
  <c r="R177"/>
  <c r="P178"/>
  <c r="P177"/>
  <c r="BI172"/>
  <c r="BH172"/>
  <c r="BG172"/>
  <c r="BF172"/>
  <c r="T172"/>
  <c r="T171"/>
  <c r="R172"/>
  <c r="R171"/>
  <c r="P172"/>
  <c r="P171"/>
  <c r="BI165"/>
  <c r="BH165"/>
  <c r="BG165"/>
  <c r="BF165"/>
  <c r="T165"/>
  <c r="T154"/>
  <c r="R165"/>
  <c r="R154"/>
  <c r="P165"/>
  <c r="P154"/>
  <c r="BI159"/>
  <c r="BH159"/>
  <c r="BG159"/>
  <c r="BF159"/>
  <c r="T159"/>
  <c r="R159"/>
  <c r="P159"/>
  <c r="BI155"/>
  <c r="BH155"/>
  <c r="BG155"/>
  <c r="BF155"/>
  <c r="T155"/>
  <c r="R155"/>
  <c r="P155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94"/>
  <c r="J19"/>
  <c r="J14"/>
  <c r="J119"/>
  <c r="E7"/>
  <c r="E85"/>
  <c i="2" r="J39"/>
  <c r="J38"/>
  <c i="1" r="AY96"/>
  <c i="2" r="J37"/>
  <c i="1" r="AX96"/>
  <c i="2" r="BI279"/>
  <c r="BH279"/>
  <c r="BG279"/>
  <c r="BF279"/>
  <c r="T279"/>
  <c r="R279"/>
  <c r="P279"/>
  <c r="BI274"/>
  <c r="BH274"/>
  <c r="BG274"/>
  <c r="BF274"/>
  <c r="T274"/>
  <c r="R274"/>
  <c r="P274"/>
  <c r="BI267"/>
  <c r="BH267"/>
  <c r="BG267"/>
  <c r="BF267"/>
  <c r="T267"/>
  <c r="R267"/>
  <c r="P267"/>
  <c r="BI260"/>
  <c r="BH260"/>
  <c r="BG260"/>
  <c r="BF260"/>
  <c r="T260"/>
  <c r="R260"/>
  <c r="P260"/>
  <c r="BI253"/>
  <c r="BH253"/>
  <c r="BG253"/>
  <c r="BF253"/>
  <c r="T253"/>
  <c r="R253"/>
  <c r="P253"/>
  <c r="BI245"/>
  <c r="BH245"/>
  <c r="BG245"/>
  <c r="BF245"/>
  <c r="T245"/>
  <c r="R245"/>
  <c r="P245"/>
  <c r="BI236"/>
  <c r="BH236"/>
  <c r="BG236"/>
  <c r="BF236"/>
  <c r="T236"/>
  <c r="R236"/>
  <c r="P236"/>
  <c r="BI228"/>
  <c r="BH228"/>
  <c r="BG228"/>
  <c r="BF228"/>
  <c r="T228"/>
  <c r="R228"/>
  <c r="P228"/>
  <c r="BI222"/>
  <c r="BH222"/>
  <c r="BG222"/>
  <c r="BF222"/>
  <c r="T222"/>
  <c r="R222"/>
  <c r="P222"/>
  <c r="BI217"/>
  <c r="BH217"/>
  <c r="BG217"/>
  <c r="BF217"/>
  <c r="T217"/>
  <c r="R217"/>
  <c r="P217"/>
  <c r="BI212"/>
  <c r="BH212"/>
  <c r="BG212"/>
  <c r="BF212"/>
  <c r="T212"/>
  <c r="R212"/>
  <c r="P212"/>
  <c r="BI207"/>
  <c r="BH207"/>
  <c r="BG207"/>
  <c r="BF207"/>
  <c r="T207"/>
  <c r="R207"/>
  <c r="P207"/>
  <c r="BI199"/>
  <c r="BH199"/>
  <c r="BG199"/>
  <c r="BF199"/>
  <c r="T199"/>
  <c r="R199"/>
  <c r="P199"/>
  <c r="BI192"/>
  <c r="BH192"/>
  <c r="BG192"/>
  <c r="BF192"/>
  <c r="T192"/>
  <c r="R192"/>
  <c r="P192"/>
  <c r="BI186"/>
  <c r="BH186"/>
  <c r="BG186"/>
  <c r="BF186"/>
  <c r="T186"/>
  <c r="R186"/>
  <c r="P186"/>
  <c r="BI180"/>
  <c r="BH180"/>
  <c r="BG180"/>
  <c r="BF180"/>
  <c r="T180"/>
  <c r="R180"/>
  <c r="P180"/>
  <c r="BI174"/>
  <c r="BH174"/>
  <c r="BG174"/>
  <c r="BF174"/>
  <c r="T174"/>
  <c r="R174"/>
  <c r="P174"/>
  <c r="BI168"/>
  <c r="BH168"/>
  <c r="BG168"/>
  <c r="BF168"/>
  <c r="T168"/>
  <c r="R168"/>
  <c r="P168"/>
  <c r="BI162"/>
  <c r="BH162"/>
  <c r="BG162"/>
  <c r="BF162"/>
  <c r="T162"/>
  <c r="R162"/>
  <c r="P162"/>
  <c r="BI157"/>
  <c r="BH157"/>
  <c r="BG157"/>
  <c r="BF157"/>
  <c r="T157"/>
  <c r="R157"/>
  <c r="P157"/>
  <c r="BI152"/>
  <c r="BH152"/>
  <c r="BG152"/>
  <c r="BF152"/>
  <c r="T152"/>
  <c r="R152"/>
  <c r="P152"/>
  <c r="BI141"/>
  <c r="BH141"/>
  <c r="BG141"/>
  <c r="BF141"/>
  <c r="T141"/>
  <c r="R141"/>
  <c r="P141"/>
  <c r="BI132"/>
  <c r="BH132"/>
  <c r="BG132"/>
  <c r="BF132"/>
  <c r="T132"/>
  <c r="R132"/>
  <c r="P132"/>
  <c r="BI127"/>
  <c r="BH127"/>
  <c r="BG127"/>
  <c r="BF127"/>
  <c r="T127"/>
  <c r="R127"/>
  <c r="P127"/>
  <c r="J121"/>
  <c r="J120"/>
  <c r="F120"/>
  <c r="F118"/>
  <c r="E116"/>
  <c r="J94"/>
  <c r="J93"/>
  <c r="F93"/>
  <c r="F91"/>
  <c r="E89"/>
  <c r="J20"/>
  <c r="E20"/>
  <c r="F121"/>
  <c r="J19"/>
  <c r="J14"/>
  <c r="J118"/>
  <c r="E7"/>
  <c r="E112"/>
  <c i="1" r="L90"/>
  <c r="AM90"/>
  <c r="AM89"/>
  <c r="L89"/>
  <c r="AM87"/>
  <c r="L87"/>
  <c r="L85"/>
  <c r="L84"/>
  <c i="2" r="J192"/>
  <c r="BK162"/>
  <c r="J245"/>
  <c r="J274"/>
  <c i="3" r="BK178"/>
  <c i="4" r="BK139"/>
  <c r="BK174"/>
  <c r="J139"/>
  <c r="BK179"/>
  <c i="2" r="J212"/>
  <c r="J174"/>
  <c r="J132"/>
  <c r="BK245"/>
  <c r="F37"/>
  <c r="BK192"/>
  <c r="J162"/>
  <c r="BK279"/>
  <c r="F39"/>
  <c r="BK212"/>
  <c r="J267"/>
  <c i="3" r="J172"/>
  <c r="BK138"/>
  <c i="4" r="J144"/>
  <c r="BK202"/>
  <c r="BK156"/>
  <c r="J164"/>
  <c r="J147"/>
  <c i="2" r="BK199"/>
  <c r="BK127"/>
  <c r="BK267"/>
  <c i="3" r="J143"/>
  <c r="J165"/>
  <c r="J133"/>
  <c i="4" r="J135"/>
  <c r="J184"/>
  <c r="BK144"/>
  <c i="2" r="J217"/>
  <c r="BK157"/>
  <c r="J127"/>
  <c r="J36"/>
  <c r="BK228"/>
  <c r="BK186"/>
  <c r="J141"/>
  <c r="BK274"/>
  <c i="3" r="BK148"/>
  <c r="J178"/>
  <c r="J138"/>
  <c i="4" r="J195"/>
  <c r="BK199"/>
  <c r="BK189"/>
  <c r="J199"/>
  <c r="BK171"/>
  <c i="2" r="BK217"/>
  <c r="BK180"/>
  <c r="BK152"/>
  <c r="BK253"/>
  <c i="1" r="AS95"/>
  <c i="3" r="J148"/>
  <c i="4" r="J202"/>
  <c r="J171"/>
  <c r="BK129"/>
  <c r="J174"/>
  <c i="2" r="BK174"/>
  <c r="BK141"/>
  <c r="F38"/>
  <c r="BK168"/>
  <c r="BK260"/>
  <c r="J236"/>
  <c i="3" r="J159"/>
  <c r="BK165"/>
  <c r="BK143"/>
  <c i="4" r="J167"/>
  <c r="BK164"/>
  <c r="J132"/>
  <c r="J129"/>
  <c r="BK132"/>
  <c i="2" r="J207"/>
  <c r="J168"/>
  <c r="J260"/>
  <c r="J228"/>
  <c i="3" r="BK172"/>
  <c r="BK128"/>
  <c i="4" r="J179"/>
  <c r="BK192"/>
  <c r="BK135"/>
  <c r="J192"/>
  <c r="BK152"/>
  <c i="2" r="J222"/>
  <c r="J186"/>
  <c r="J152"/>
  <c r="J279"/>
  <c r="BK207"/>
  <c i="3" r="BK155"/>
  <c r="J155"/>
  <c r="J128"/>
  <c i="4" r="BK160"/>
  <c r="J156"/>
  <c r="J152"/>
  <c r="BK147"/>
  <c r="J160"/>
  <c i="2" r="J199"/>
  <c r="J157"/>
  <c r="J253"/>
  <c r="F36"/>
  <c r="J180"/>
  <c r="BK132"/>
  <c r="BK236"/>
  <c r="BK222"/>
  <c i="3" r="BK133"/>
  <c r="BK159"/>
  <c i="4" r="BK195"/>
  <c r="J189"/>
  <c r="BK167"/>
  <c r="BK184"/>
  <c i="2" l="1" r="P259"/>
  <c r="R259"/>
  <c i="3" r="P127"/>
  <c r="P126"/>
  <c r="P125"/>
  <c i="1" r="AU97"/>
  <c i="2" r="BK259"/>
  <c r="J259"/>
  <c r="J102"/>
  <c r="P227"/>
  <c r="T259"/>
  <c r="P126"/>
  <c r="P125"/>
  <c r="P124"/>
  <c i="1" r="AU96"/>
  <c i="4" r="R128"/>
  <c i="2" r="R126"/>
  <c i="4" r="BK170"/>
  <c r="J170"/>
  <c r="J102"/>
  <c i="2" r="BK126"/>
  <c r="J126"/>
  <c r="J100"/>
  <c i="3" r="R127"/>
  <c r="R126"/>
  <c r="R125"/>
  <c i="4" r="T128"/>
  <c r="R163"/>
  <c r="T191"/>
  <c i="2" r="T227"/>
  <c i="3" r="BK127"/>
  <c i="4" r="P128"/>
  <c r="P127"/>
  <c r="P126"/>
  <c i="1" r="AU98"/>
  <c i="4" r="P163"/>
  <c r="BK198"/>
  <c r="J198"/>
  <c r="J104"/>
  <c i="2" r="BK227"/>
  <c r="J227"/>
  <c r="J101"/>
  <c i="4" r="P170"/>
  <c r="P191"/>
  <c i="2" r="R227"/>
  <c i="4" r="T170"/>
  <c r="P198"/>
  <c i="2" r="T126"/>
  <c r="T125"/>
  <c r="T124"/>
  <c i="3" r="T127"/>
  <c r="T126"/>
  <c r="T125"/>
  <c i="4" r="BK128"/>
  <c r="BK127"/>
  <c r="J127"/>
  <c r="J99"/>
  <c r="R170"/>
  <c r="R198"/>
  <c r="BK163"/>
  <c r="J163"/>
  <c r="J101"/>
  <c r="T163"/>
  <c r="BK191"/>
  <c r="J191"/>
  <c r="J103"/>
  <c r="R191"/>
  <c r="T198"/>
  <c i="3" r="BK177"/>
  <c r="J177"/>
  <c r="J103"/>
  <c r="BK171"/>
  <c r="J171"/>
  <c r="J102"/>
  <c r="BK154"/>
  <c r="J154"/>
  <c r="J101"/>
  <c i="4" r="F123"/>
  <c r="BE132"/>
  <c r="BE135"/>
  <c r="BE144"/>
  <c r="BE174"/>
  <c r="J120"/>
  <c r="BE156"/>
  <c i="3" r="J127"/>
  <c r="J100"/>
  <c i="4" r="BE192"/>
  <c r="BE199"/>
  <c r="BE202"/>
  <c r="E85"/>
  <c r="BE164"/>
  <c r="BE179"/>
  <c r="BE195"/>
  <c r="BE139"/>
  <c r="BE152"/>
  <c r="BE167"/>
  <c r="BE129"/>
  <c r="BE147"/>
  <c r="BE171"/>
  <c r="BE184"/>
  <c r="BE160"/>
  <c r="BE189"/>
  <c i="3" r="E113"/>
  <c r="BE143"/>
  <c i="2" r="BK125"/>
  <c r="J125"/>
  <c r="J99"/>
  <c i="3" r="BE133"/>
  <c r="BE138"/>
  <c r="BE178"/>
  <c r="F122"/>
  <c r="J91"/>
  <c r="BE128"/>
  <c r="BE148"/>
  <c r="BE159"/>
  <c r="BE172"/>
  <c r="BE165"/>
  <c r="BE155"/>
  <c i="2" r="BE279"/>
  <c r="BE217"/>
  <c r="BE228"/>
  <c r="BE274"/>
  <c r="BE245"/>
  <c i="1" r="AW96"/>
  <c i="2" r="BE267"/>
  <c i="1" r="BB96"/>
  <c i="2" r="BE260"/>
  <c r="E85"/>
  <c r="J91"/>
  <c i="1" r="BA96"/>
  <c i="2" r="BE253"/>
  <c i="1" r="BC96"/>
  <c i="2" r="F94"/>
  <c r="BE127"/>
  <c r="BE132"/>
  <c r="BE141"/>
  <c r="BE152"/>
  <c r="BE157"/>
  <c r="BE162"/>
  <c r="BE168"/>
  <c r="BE174"/>
  <c r="BE180"/>
  <c r="BE186"/>
  <c r="BE192"/>
  <c r="BE199"/>
  <c r="BE207"/>
  <c r="BE212"/>
  <c r="BE222"/>
  <c r="BE236"/>
  <c i="1" r="BD96"/>
  <c i="3" r="F38"/>
  <c i="1" r="BC97"/>
  <c i="4" r="F38"/>
  <c i="1" r="BC98"/>
  <c i="3" r="F37"/>
  <c i="1" r="BB97"/>
  <c i="3" r="F36"/>
  <c i="1" r="BA97"/>
  <c i="4" r="J36"/>
  <c i="1" r="AW98"/>
  <c i="4" r="F39"/>
  <c i="1" r="BD98"/>
  <c i="4" r="F37"/>
  <c i="1" r="BB98"/>
  <c i="4" r="F36"/>
  <c i="1" r="BA98"/>
  <c i="3" r="F39"/>
  <c i="1" r="BD97"/>
  <c i="3" r="J36"/>
  <c i="1" r="AW97"/>
  <c r="AS94"/>
  <c i="4" l="1" r="T127"/>
  <c r="T126"/>
  <c i="3" r="BK126"/>
  <c r="BK125"/>
  <c r="J125"/>
  <c r="J98"/>
  <c i="4" r="R127"/>
  <c r="R126"/>
  <c i="2" r="R125"/>
  <c r="R124"/>
  <c i="4" r="J128"/>
  <c r="J100"/>
  <c r="BK126"/>
  <c r="J126"/>
  <c i="2" r="BK124"/>
  <c r="J124"/>
  <c i="4" r="J32"/>
  <c i="1" r="AG98"/>
  <c r="AU95"/>
  <c r="AU94"/>
  <c i="2" r="F35"/>
  <c i="1" r="AZ96"/>
  <c i="2" r="J32"/>
  <c i="1" r="AG96"/>
  <c i="3" r="J35"/>
  <c i="1" r="AV97"/>
  <c r="AT97"/>
  <c i="4" r="F35"/>
  <c i="1" r="AZ98"/>
  <c i="2" r="J35"/>
  <c i="1" r="AV96"/>
  <c r="AT96"/>
  <c i="3" r="F35"/>
  <c i="1" r="AZ97"/>
  <c r="BB95"/>
  <c r="AX95"/>
  <c r="BA95"/>
  <c r="AW95"/>
  <c i="4" r="J35"/>
  <c i="1" r="AV98"/>
  <c r="AT98"/>
  <c r="AN98"/>
  <c r="BC95"/>
  <c r="BC94"/>
  <c r="W32"/>
  <c r="BD95"/>
  <c r="BD94"/>
  <c r="W33"/>
  <c i="4" l="1" r="J98"/>
  <c i="3" r="J126"/>
  <c r="J99"/>
  <c i="4" r="J41"/>
  <c i="1" r="AN96"/>
  <c i="2" r="J98"/>
  <c r="J41"/>
  <c i="3" r="J32"/>
  <c i="1" r="AG97"/>
  <c r="AG95"/>
  <c r="AG94"/>
  <c r="AK26"/>
  <c r="BB94"/>
  <c r="W31"/>
  <c r="AY94"/>
  <c r="BA94"/>
  <c r="W30"/>
  <c r="AY95"/>
  <c r="AZ95"/>
  <c r="AV95"/>
  <c r="AT95"/>
  <c r="AN95"/>
  <c i="3" l="1" r="J41"/>
  <c i="1" r="AN97"/>
  <c r="AX94"/>
  <c r="AW94"/>
  <c r="AK30"/>
  <c r="AZ94"/>
  <c r="W29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<sst xmlns="http://schemas.openxmlformats.org/spreadsheetml/2006/main">
  <si>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</si>
  <si>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</si>
  <si>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</si>
  <si>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</si>
  <si>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{268b8621-906e-41fa-9128-90709a324099}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</si>
  <si>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</si>
  <si>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</si>
  <si>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</si>
  <si>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</si>
  <si>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</si>
  <si>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</si>
  <si>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</si>
  <si>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</si>
  <si>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</si>
  <si>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21_P104_VC_14A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</si>
  <si>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</si>
  <si>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</si>
  <si>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Vedlejší polní cesta VC14A v k.ú. Štítary u Krásné</t>
  </si>
  <si>
    <t>KSO:</t>
  </si>
  <si>
    <t>CC-CZ:</t>
  </si>
  <si>
    <t>Místo:</t>
  </si>
  <si>
    <t>Štítary u Krásné</t>
  </si>
  <si>
    <t>Datum:</t>
  </si>
  <si>
    <t>27. 1. 2022</t>
  </si>
  <si>
    <t>Zadavatel:</t>
  </si>
  <si>
    <t>IČ:</t>
  </si>
  <si>
    <t>01312774</t>
  </si>
  <si>
    <t>ČR - Státní pozemkový úřad</t>
  </si>
  <si>
    <t>DIČ:</t>
  </si>
  <si>
    <t>CZ01312774</t>
  </si>
  <si>
    <t>Uchazeč:</t>
  </si>
  <si>
    <t>Vyplň údaj</t>
  </si>
  <si>
    <t>Projektant:</t>
  </si>
  <si>
    <t>40527514</t>
  </si>
  <si>
    <t>GEOREAL spol. s r.o.</t>
  </si>
  <si>
    <t>CZ40527514</t>
  </si>
  <si>
    <t>True</t>
  </si>
  <si>
    <t>Zpracovatel:</t>
  </si>
  <si>
    <t>06324827</t>
  </si>
  <si>
    <t xml:space="preserve">DRS stavební s.r.o. </t>
  </si>
  <si>
    <t>CZ06324827</t>
  </si>
  <si>
    <t>Poznámka:</t>
  </si>
  <si>
    <t xml:space="preserve">Soupis prací je sestaven pomocí software KROS4 společnosti ÚRS Praha, a.s. s využitím cenové soustavy ÚRS 2021/II.
Výpočty výměr neuvedené v soupisu byly stanoveny za použití software AutoCAD, RoadPAC, RoadCAD, příp. PowerCivil V8i a jsou uvedeny v PD (viz Bilance zemních prací a Sestava ploch a kubatur zemních prací a konstrukčních  vrstev), která je nedílnou součástí zadání VZ.
konstrukčních  vrstev), která je nedílnou součástí zadání VZ.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</si>
  <si>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</si>
  <si>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</si>
  <si>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</si>
  <si>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</si>
  <si>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</si>
  <si>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</si>
  <si>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</si>
  <si>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</si>
  <si>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</si>
  <si>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</si>
  <si>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</si>
  <si>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</si>
  <si>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</si>
  <si>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</si>
  <si>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</si>
  <si>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</si>
  <si>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</si>
  <si>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</si>
  <si>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</si>
  <si>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</si>
  <si>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</si>
  <si>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</si>
  <si>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</si>
  <si>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</si>
  <si>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</si>
  <si>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</si>
  <si>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</si>
  <si>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</si>
  <si>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</si>
  <si>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</si>
  <si>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</si>
  <si>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</si>
  <si>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</si>
  <si>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</si>
  <si>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</si>
  <si>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</si>
  <si>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</si>
  <si>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</si>
  <si>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</si>
  <si>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</si>
  <si>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</si>
  <si>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</si>
  <si>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</si>
  <si>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</si>
  <si>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VC14A</t>
  </si>
  <si>
    <t>Vedlejší polní cesta</t>
  </si>
  <si>
    <t>STA</t>
  </si>
  <si>
    <t>1</t>
  </si>
  <si>
    <t>{9b5e70ea-7755-43ad-967e-c34cbd3d90b1}</t>
  </si>
  <si>
    <t>2</t>
  </si>
  <si>
    <t>/</t>
  </si>
  <si>
    <t>SO101</t>
  </si>
  <si>
    <t>VEDLEJŠÍ POLNÍ CESTA VC14A</t>
  </si>
  <si>
    <t>Soupis</t>
  </si>
  <si>
    <t>{5722c1a6-7902-45f8-8a16-2413aa7fce16}</t>
  </si>
  <si>
    <t>SO301</t>
  </si>
  <si>
    <t>Odvodnění polní cesty VC14A</t>
  </si>
  <si>
    <t>{5f6d5767-198d-44df-a67a-d3b294f58732}</t>
  </si>
  <si>
    <t>VRN</t>
  </si>
  <si>
    <t>VEDLEJŠÍ ROZPOČTOVÉ NÁKLADY</t>
  </si>
  <si>
    <t>{3844ecfd-53cc-4493-8071-b23335f5c155}</t>
  </si>
  <si>
    <t>KRYCÍ LIST SOUPISU PRACÍ</t>
  </si>
  <si>
    <t>Objekt:</t>
  </si>
  <si>
    <t>VC14A - Vedlejší polní cesta</t>
  </si>
  <si>
    <t>Soupis:</t>
  </si>
  <si>
    <t>SO101 - VEDLEJŠÍ POLNÍ CESTA VC14A</t>
  </si>
  <si>
    <t>Šťítary u Krásné</t>
  </si>
  <si>
    <t>DRS stavební s.r.o.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</si>
  <si>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</si>
  <si>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</si>
  <si>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</si>
  <si>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</si>
  <si>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</si>
  <si>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</si>
  <si>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</si>
  <si>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</si>
  <si>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</si>
  <si>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</si>
  <si>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</si>
  <si>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</si>
  <si>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</si>
  <si>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</si>
  <si>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</si>
  <si>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</si>
  <si>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</si>
  <si>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</si>
  <si>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</si>
  <si>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</si>
  <si>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</si>
  <si>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</si>
  <si>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</si>
  <si>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</si>
  <si>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</si>
  <si>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</si>
  <si>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</si>
  <si>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121151113</t>
  </si>
  <si>
    <t>Sejmutí ornice plochy do 500 m2 tl vrstvy do 200 mm strojně</t>
  </si>
  <si>
    <t>m2</t>
  </si>
  <si>
    <t>CS ÚRS 2022 01</t>
  </si>
  <si>
    <t>4</t>
  </si>
  <si>
    <t>1705410811</t>
  </si>
  <si>
    <t>PP</t>
  </si>
  <si>
    <t>Sejmutí ornice strojně při souvislé ploše přes 100 do 500 m2, tl. vrstvy do 200 mm</t>
  </si>
  <si>
    <t>VV</t>
  </si>
  <si>
    <t>Sejmutí ornice</t>
  </si>
  <si>
    <t>391,9+36,4</t>
  </si>
  <si>
    <t>Součet</t>
  </si>
  <si>
    <t>122252114</t>
  </si>
  <si>
    <t>Vykopávky v zemnících na suchu pro silnice a dálnice v hornině třídy těžitelnosti I objem do 500 m3 strojně</t>
  </si>
  <si>
    <t>m3</t>
  </si>
  <si>
    <t>360773186</t>
  </si>
  <si>
    <t>Vykopávky v zemnících na suchu pro silnice a dálnice strojně zapažené i nezapažené v hornině třídy těžitelnosti I přes 100 do 500 m3</t>
  </si>
  <si>
    <t>Výkop</t>
  </si>
  <si>
    <t>112,92</t>
  </si>
  <si>
    <t>Výkop - svah</t>
  </si>
  <si>
    <t>0,57</t>
  </si>
  <si>
    <t>Odpočet sejmutí ornice</t>
  </si>
  <si>
    <t>-0,15*(391,9+36,4)</t>
  </si>
  <si>
    <t>3</t>
  </si>
  <si>
    <t>162751117</t>
  </si>
  <si>
    <t>Vodorovné přemístění přes 9 000 do 10000 m výkopku/sypaniny z horniny třídy těžitelnosti I skupiny 1 až 3</t>
  </si>
  <si>
    <t>1403616403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</si>
  <si>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</si>
  <si>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Odpočet násyp</t>
  </si>
  <si>
    <t>-0,04-4,75</t>
  </si>
  <si>
    <t>Odpočet ornice - násyp</t>
  </si>
  <si>
    <t>-36,4*0,1</t>
  </si>
  <si>
    <t>162751119</t>
  </si>
  <si>
    <t>Příplatek k vodorovnému přemístění výkopku/sypaniny z horniny třídy těžitelnosti I skupiny 1 až 3 ZKD 1000 m přes 10000 m</t>
  </si>
  <si>
    <t>-559348411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</si>
  <si>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</si>
  <si>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Vodorovné přemístění</t>
  </si>
  <si>
    <t>105,06*23</t>
  </si>
  <si>
    <t>5</t>
  </si>
  <si>
    <t>171201201</t>
  </si>
  <si>
    <t>Uložení sypaniny na skládky nebo meziskládky</t>
  </si>
  <si>
    <t>158589014</t>
  </si>
  <si>
    <t>Uložení sypaniny na skládky nebo meziskládky bez hutnění s upravením uložené sypaniny do předepsaného tvaru</t>
  </si>
  <si>
    <t>Uložení sypaniny na skládky</t>
  </si>
  <si>
    <t>105,06</t>
  </si>
  <si>
    <t>6</t>
  </si>
  <si>
    <t>997221873</t>
  </si>
  <si>
    <t>Poplatek za uložení stavebního odpadu na recyklační skládce (skládkovné) zeminy a kamení zatříděného do Katalogu odpadů pod kódem 17 05 04</t>
  </si>
  <si>
    <t>t</t>
  </si>
  <si>
    <t>-432172125</t>
  </si>
  <si>
    <t>bude fakturováno dle skutečnosti po odsouhlasení AD/TDI</t>
  </si>
  <si>
    <t>odpad - zemina</t>
  </si>
  <si>
    <t>105,06*1,65</t>
  </si>
  <si>
    <t>7</t>
  </si>
  <si>
    <t>122252114.AZ</t>
  </si>
  <si>
    <t>1267910871</t>
  </si>
  <si>
    <t>Výkop - aktivní zóna</t>
  </si>
  <si>
    <t>146,26</t>
  </si>
  <si>
    <t>8</t>
  </si>
  <si>
    <t>162751117.AZ</t>
  </si>
  <si>
    <t>-1793153465</t>
  </si>
  <si>
    <t>9</t>
  </si>
  <si>
    <t>162751119.AZ</t>
  </si>
  <si>
    <t>900508015</t>
  </si>
  <si>
    <t>146,26*23</t>
  </si>
  <si>
    <t>10</t>
  </si>
  <si>
    <t>997221873.AZ</t>
  </si>
  <si>
    <t>1957766020</t>
  </si>
  <si>
    <t>146,26*1,65</t>
  </si>
  <si>
    <t>11</t>
  </si>
  <si>
    <t>171151103</t>
  </si>
  <si>
    <t>Uložení sypaniny z hornin soudržných do násypů zhutněných strojně</t>
  </si>
  <si>
    <t>2079277714</t>
  </si>
  <si>
    <t>Uložení sypanin do násypů strojně s rozprostřením sypaniny ve vrstvách a s hrubým urovnáním zhutněných z hornin soudržných jakékoliv třídy těžitelnosti</t>
  </si>
  <si>
    <t>Násyp</t>
  </si>
  <si>
    <t>0,04</t>
  </si>
  <si>
    <t>Násyp - svah</t>
  </si>
  <si>
    <t>4,75</t>
  </si>
  <si>
    <t>12</t>
  </si>
  <si>
    <t>181152302</t>
  </si>
  <si>
    <t>Úprava pláně pro silnice a dálnice v zářezech se zhutněním</t>
  </si>
  <si>
    <t>1371483251</t>
  </si>
  <si>
    <t>Úprava pláně na stavbách silnic a dálnic strojně v zářezech mimo skalních se zhutněním</t>
  </si>
  <si>
    <t>Úprava pláně</t>
  </si>
  <si>
    <t>jízdní pruh</t>
  </si>
  <si>
    <t>337,92</t>
  </si>
  <si>
    <t>krajnice</t>
  </si>
  <si>
    <t>(25,93+25,45)*1,05</t>
  </si>
  <si>
    <t>13</t>
  </si>
  <si>
    <t>181351003</t>
  </si>
  <si>
    <t>Rozprostření ornice tl vrstvy do 200 mm pl do 100 m2 v rovině nebo ve svahu do 1:5 strojně</t>
  </si>
  <si>
    <t>1582681725</t>
  </si>
  <si>
    <t>Rozprostření a urovnání ornice v rovině nebo ve svahu sklonu do 1:5 strojně při souvislé ploše do 100 m2, tl. vrstvy do 200 mm</t>
  </si>
  <si>
    <t>Ohumusování tl. 100 mm</t>
  </si>
  <si>
    <t>14,91+21,49</t>
  </si>
  <si>
    <t>14</t>
  </si>
  <si>
    <t>182201101</t>
  </si>
  <si>
    <t>Svahování násypů strojně</t>
  </si>
  <si>
    <t>866318496</t>
  </si>
  <si>
    <t>Svahování trvalých svahů do projektovaných profilů strojně s potřebným přemístěním výkopku při svahování násypů v jakékoliv hornině</t>
  </si>
  <si>
    <t>183405211</t>
  </si>
  <si>
    <t>Výsev trávníku hydroosevem na ornici</t>
  </si>
  <si>
    <t>504505184</t>
  </si>
  <si>
    <t xml:space="preserve">Výsev trávníku hydroosevem  na ornici</t>
  </si>
  <si>
    <t>16</t>
  </si>
  <si>
    <t>M</t>
  </si>
  <si>
    <t>00572410</t>
  </si>
  <si>
    <t>osivo směs travní parková</t>
  </si>
  <si>
    <t>kg</t>
  </si>
  <si>
    <t>2101149835</t>
  </si>
  <si>
    <t>(14,91+21,49)/100*3,5</t>
  </si>
  <si>
    <t>Komunikace pozemní</t>
  </si>
  <si>
    <t>17</t>
  </si>
  <si>
    <t>564521111.R</t>
  </si>
  <si>
    <t>Lomová vysívka a zakalení plochy přes 100 m2 tl 30 mm</t>
  </si>
  <si>
    <t>-151053567</t>
  </si>
  <si>
    <t>Vysívka pro kalený štěrk, tl. 30 mm, ČSN EN 13285 (ČSN 736126-1)</t>
  </si>
  <si>
    <t>(25,93+25,45)*1,005</t>
  </si>
  <si>
    <t>18</t>
  </si>
  <si>
    <t>564851111</t>
  </si>
  <si>
    <t>Podklad ze štěrkodrtě ŠD plochy přes 100 m2 tl 150 mm</t>
  </si>
  <si>
    <t>-1288259272</t>
  </si>
  <si>
    <t>Podklad ze štěrkodrti ŠD s rozprostřením a zhutněním plochy přes 100 m2, po zhutnění tl. 150 mm</t>
  </si>
  <si>
    <t>Pod vysívku</t>
  </si>
  <si>
    <t xml:space="preserve"> ŠD, fr. 0-63,  tl. 200 mm</t>
  </si>
  <si>
    <t>19</t>
  </si>
  <si>
    <t>564861111</t>
  </si>
  <si>
    <t>Podklad ze štěrkodrtě ŠD plochy přes 100 m2 tl 200 mm</t>
  </si>
  <si>
    <t>2105462175</t>
  </si>
  <si>
    <t>Podklad ze štěrkodrti ŠD s rozprostřením a zhutněním plochy přes 100 m2, po zhutnění tl. 200 mm</t>
  </si>
  <si>
    <t>20</t>
  </si>
  <si>
    <t>564861111.AZ</t>
  </si>
  <si>
    <t>Podklad ze štěrkodrtě ŠD tl 200 mm</t>
  </si>
  <si>
    <t>612261968</t>
  </si>
  <si>
    <t xml:space="preserve">Podklad ze štěrkodrti ŠD  s rozprostřením a zhutněním, po zhutnění tl. 200 mm</t>
  </si>
  <si>
    <t xml:space="preserve">Aktivní zóna ŠD, fr. 0-63,  tl. 400 mm</t>
  </si>
  <si>
    <t>391,869*2</t>
  </si>
  <si>
    <t>998</t>
  </si>
  <si>
    <t>Přesun hmot</t>
  </si>
  <si>
    <t>998225111</t>
  </si>
  <si>
    <t>Přesun hmot pro pozemní komunikace s krytem z kamene, monolitickým betonovým nebo živičným</t>
  </si>
  <si>
    <t>-1605309952</t>
  </si>
  <si>
    <t xml:space="preserve">Přesun hmot pro komunikace s krytem z kameniva, monolitickým betonovým nebo živičným  dopravní vzdálenost do 200 m jakékoliv délky objektu</t>
  </si>
  <si>
    <t>Vysívka</t>
  </si>
  <si>
    <t>29,217</t>
  </si>
  <si>
    <t>ŠD</t>
  </si>
  <si>
    <t>180,260+135,195</t>
  </si>
  <si>
    <t>22</t>
  </si>
  <si>
    <t>998225195</t>
  </si>
  <si>
    <t>Příplatek k přesunu hmot pro pozemní komunikace s krytem z kamene, živičným, betonovým ZKD 5000 m</t>
  </si>
  <si>
    <t>-1461270364</t>
  </si>
  <si>
    <t xml:space="preserve">Přesun hmot pro komunikace s krytem z kameniva, monolitickým betonovým nebo živičným  Příplatek k ceně za zvětšený přesun přes vymezenou největší dopravní vzdálenost za každých dalších 5000 m přes 5000 m</t>
  </si>
  <si>
    <t>29,217*5</t>
  </si>
  <si>
    <t>(180,260+135,195)*5</t>
  </si>
  <si>
    <t>23</t>
  </si>
  <si>
    <t>998225111.AZ</t>
  </si>
  <si>
    <t>-403568548</t>
  </si>
  <si>
    <t>AZ</t>
  </si>
  <si>
    <t>360,519</t>
  </si>
  <si>
    <t>24</t>
  </si>
  <si>
    <t>998225195.AZ</t>
  </si>
  <si>
    <t>-518981619</t>
  </si>
  <si>
    <t>360,519*5</t>
  </si>
  <si>
    <t>SO301 - Odvodnění polní cesty VC14A</t>
  </si>
  <si>
    <t xml:space="preserve">    2 - Zakládání</t>
  </si>
  <si>
    <t xml:space="preserve">    8 - Trubní vedení</t>
  </si>
  <si>
    <t>131151100</t>
  </si>
  <si>
    <t>Hloubení jam nezapažených v hornině třídy těžitelnosti I skupiny 1 a 2 objem do 20 m3 strojně</t>
  </si>
  <si>
    <t>1386075280</t>
  </si>
  <si>
    <t>Hloubení nezapažených jam a zářezů strojně s urovnáním dna do předepsaného profilu a spádu v hornině třídy těžitelnosti I skupiny 1 a 2 do 20 m3</t>
  </si>
  <si>
    <t>zasakovací jámy</t>
  </si>
  <si>
    <t>1*2*1,5</t>
  </si>
  <si>
    <t>379716397</t>
  </si>
  <si>
    <t>1232393899</t>
  </si>
  <si>
    <t>3*23</t>
  </si>
  <si>
    <t>1701020622</t>
  </si>
  <si>
    <t>-189672495</t>
  </si>
  <si>
    <t>3*1,65</t>
  </si>
  <si>
    <t>Zakládání</t>
  </si>
  <si>
    <t>211521111</t>
  </si>
  <si>
    <t>Výplň odvodňovacích žeber nebo trativodů kamenivem hrubým drceným frakce 63 až 125 mm</t>
  </si>
  <si>
    <t>-42224886</t>
  </si>
  <si>
    <t xml:space="preserve">Výplň kamenivem do rýh odvodňovacích žeber nebo trativodů  bez zhutnění, s úpravou povrchu výplně kamenivem hrubým drceným frakce 63 až 125 mm</t>
  </si>
  <si>
    <t>211971121</t>
  </si>
  <si>
    <t>Zřízení opláštění žeber nebo trativodů geotextilií v rýze nebo zářezu sklonu přes 1:2 š do 2,5 m</t>
  </si>
  <si>
    <t>-1909453024</t>
  </si>
  <si>
    <t xml:space="preserve">Zřízení opláštění výplně z geotextilie odvodňovacích žeber nebo trativodů  v rýze nebo zářezu se stěnami svislými nebo šikmými o sklonu přes 1:2 při rozvinuté šířce opláštění do 2,5 m</t>
  </si>
  <si>
    <t>((1*2)*2)*1,2</t>
  </si>
  <si>
    <t>((1+1+2+2)*1,5)*1,2</t>
  </si>
  <si>
    <t>69311084</t>
  </si>
  <si>
    <t>geotextilie netkaná separační, ochranná, filtrační, drenážní PP 700g/m2</t>
  </si>
  <si>
    <t>-789219166</t>
  </si>
  <si>
    <t>Trubní vedení</t>
  </si>
  <si>
    <t>597361121</t>
  </si>
  <si>
    <t>Svodnice ocelová š 120 mm kotvená do betonu</t>
  </si>
  <si>
    <t>m</t>
  </si>
  <si>
    <t>-1186050121</t>
  </si>
  <si>
    <t>Svodnice vody ocelová šířky 120 mm, kotvená do betonu</t>
  </si>
  <si>
    <t>Pozinkovaný U profil se zesílenou nájezdovou hranou</t>
  </si>
  <si>
    <t>DOP</t>
  </si>
  <si>
    <t xml:space="preserve">Doprava veškerého materiálu </t>
  </si>
  <si>
    <t>kpl</t>
  </si>
  <si>
    <t>-156663614</t>
  </si>
  <si>
    <t>Doprava veškerého materiálu</t>
  </si>
  <si>
    <t>VRN - VEDLEJŠÍ ROZPOČTOVÉ NÁKLADY</t>
  </si>
  <si>
    <t>VRN - Vedlejší rozpočtové náklady</t>
  </si>
  <si>
    <t xml:space="preserve">    VRN1 - Průzkumné, geodetické a projektové práce</t>
  </si>
  <si>
    <t xml:space="preserve">    VRN2 - Řízení stavby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</si>
  <si>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</si>
  <si>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</si>
  <si>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</si>
  <si>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</si>
  <si>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</si>
  <si>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</si>
  <si>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011002000</t>
  </si>
  <si>
    <t>Průzkumné práce - vytyčení stáv. inženýrských sítí</t>
  </si>
  <si>
    <t>soubor</t>
  </si>
  <si>
    <t>1024</t>
  </si>
  <si>
    <t>-344466829</t>
  </si>
  <si>
    <t>P</t>
  </si>
  <si>
    <t>Poznámka k položce:_x000d_
vytyčení stáv. inženýrských sítí za účasti správce sítě nebo jeho pokynů, projednání jejich ochrany před poškození se správcem, včetně určení dimenze a hloubky sítě, bude protokolováno, používáno při stavbě a součástí stavebního deníku, sondy k oveření polohy</t>
  </si>
  <si>
    <t>011314000</t>
  </si>
  <si>
    <t>Archeologický dohled</t>
  </si>
  <si>
    <t>1711955341</t>
  </si>
  <si>
    <t>011324000</t>
  </si>
  <si>
    <t>Archeologický průzkum</t>
  </si>
  <si>
    <t>-1242393631</t>
  </si>
  <si>
    <t xml:space="preserve">Poznámka k položce:_x000d_
základní orientační průzkum během dohledu_x000d_
</t>
  </si>
  <si>
    <t>012103000</t>
  </si>
  <si>
    <t>Geodetické práce před výstavbou</t>
  </si>
  <si>
    <t>1270345735</t>
  </si>
  <si>
    <t xml:space="preserve">Poznámka k položce:_x000d_
vytyčení hranic pozemků, vytyčení hranice odnětí půdy a zajištění jejich nepřekročení, vytyčení staveniště a stavebního objektu, určení průběhu nadzemního nebo podzemního stávajícího i plánovaného vedení, určení vytyčovací sítě, ..._x000d_
</t>
  </si>
  <si>
    <t xml:space="preserve"> 1</t>
  </si>
  <si>
    <t>012203000</t>
  </si>
  <si>
    <t>Geodetické práce při provádění stavby</t>
  </si>
  <si>
    <t>1380182361</t>
  </si>
  <si>
    <t xml:space="preserve">Poznámka k položce:_x000d_
výšková měření, výpočet objemů, atd. které mají charakter kontrolních a upřesnujících činností_x000d_
geodetické zaměřování všech nových inženýrských sítí -  kanalizace deštová, plynovod, elektrcká vedení , sdělovací vedení. _x000d_
</t>
  </si>
  <si>
    <t>012303000</t>
  </si>
  <si>
    <t>Geodetické práce po výstavbě</t>
  </si>
  <si>
    <t>-143130844</t>
  </si>
  <si>
    <t xml:space="preserve">Poznámka k položce:_x000d_
geodetické zaměření provedení všech stavebních objektů, včetně  hloubek šachet a potrubí, hloubek uložení ostatních sítí, podéných profilů a dimenze všech nových inženýrských sít plynovodu . elektrických vedení , sdělovacích kabelů, po provedení ochran a chrániček,,deštová kanalizace, opěrné stěny a ostatní dle požadavku TDI a investora a dle podmínek stavebního a VH povolení,  včetně papírového tisku 4 ks, _x000d_
</t>
  </si>
  <si>
    <t>013254000</t>
  </si>
  <si>
    <t>Dokumentace skutečného provedení stavby (DSPS)</t>
  </si>
  <si>
    <t>32035358</t>
  </si>
  <si>
    <t xml:space="preserve">Poznámka k položce:_x000d_
vyhotovení na podkladě geodetického zaměření provedené stavby, 4 x paré, 1 x CD, pro účely SÚ ke kolaudaci, zanesení veškerých změn oproti DSP,  bude zpracováno dle příloh vyžadující vyhláška 499/2006 Sb. včetně fotodokumentace současného stavu a fotodokumentace během stavby</t>
  </si>
  <si>
    <t>013254000.1</t>
  </si>
  <si>
    <t>Realizační dokumentace stavby (RDS)</t>
  </si>
  <si>
    <t>-469149743</t>
  </si>
  <si>
    <t>013294000</t>
  </si>
  <si>
    <t>Ostatní dokumentace</t>
  </si>
  <si>
    <t>97043586</t>
  </si>
  <si>
    <t xml:space="preserve">Poznámka k položce:_x000d_
předání závěrečného paré se splněnými podmínkami správců a podmínkami vydaného stavebního a vodoprávního povolení, včetně jejich stanovisek ke stavbě, počet kusů 4_x000d_
_x000d_
ostatní spojené, vedení řádné evidence, pracovní deník o činnostech souvisejících se skrývanými kulturami vrstev půdy dle stavebního povolení odboru živ. prostředí, jednání s dotčenými orgány_x000d_
</t>
  </si>
  <si>
    <t>VRN2</t>
  </si>
  <si>
    <t>Řízení stavby</t>
  </si>
  <si>
    <t>041903000.1</t>
  </si>
  <si>
    <t xml:space="preserve">Účast správců a vlastníků  sítí na  na realizaci stavby</t>
  </si>
  <si>
    <t>-1000880845</t>
  </si>
  <si>
    <t>Poznámka k položce:_x000d_
předpoklad každý kontrolní den</t>
  </si>
  <si>
    <t>045303000</t>
  </si>
  <si>
    <t>Koordinační a kompletační činnost dodavatele</t>
  </si>
  <si>
    <t>-1903079261</t>
  </si>
  <si>
    <t>Koordinační činnost</t>
  </si>
  <si>
    <t xml:space="preserve">Poznámka k položce:_x000d_
Koordinační a kompletační činnost dodavatele (koordinace s pracemi, které bude provádět jiný zhotovitel - sdělovací vedení, elektrická vedení, plynovod, splašková a deštová kanalizace, ostatní), koordinace s přilehlými vlastníky a obyvateli, koordinace a dohled nad dodržováním podmínek platného stavebního a VH povolení_x000d_
 dle TKP (Technické kvalitativní podmínky staveb pozemních komunikací - vydalo Ministerstvo dopravy)_x000d_
</t>
  </si>
  <si>
    <t>VRN3</t>
  </si>
  <si>
    <t>Zařízení staveniště</t>
  </si>
  <si>
    <t>032002000</t>
  </si>
  <si>
    <t>Vybavení staveniště a zařízení staveniště</t>
  </si>
  <si>
    <t>1643070090</t>
  </si>
  <si>
    <t xml:space="preserve">Poznámka k položce:_x000d_
jsou objekty a zařízení, která slouží po dobu provádění stavby k provozním,výrobním a sociálním účelům zhotovitele a ostatním subjektům výstavby. Vybavení potřebná pro realizaci stavby, včetně nutného oddrenážování staveniště, včetně zřízení příjezdu, staveniště není v té samé ulici, nutno respektovat vybavení dle Souhrnné zprávy, započíst veškerý nutný provoz a zabezpečení, včetně připojení energií, oplocení, zabezpečení přilehlých pozemků, osvětlení, dopravní značení na vlastním staveništi (směrové tabule příkazů a zákazů, ostatní)_x000d_
_x000d_
při zemních pracech budou použity stroje s ekologicky čistými mazadly, pohonnými hmotami, atd._x000d_
</t>
  </si>
  <si>
    <t>034303000</t>
  </si>
  <si>
    <t>Technické opatření na staveništi - pěší provoz</t>
  </si>
  <si>
    <t>1841435945</t>
  </si>
  <si>
    <t xml:space="preserve">Poznámka k položce:_x000d_
zřízení bezkolizních přístupů pěších do obytných budov během stavby a hlavně během výstavby bezbarierových ramp, v případě tělesně postiženého zajistit pozvolnou rampou, řádné označení a osvětlení výkopů a překopů.  Deponované zeminy a materialy budou zajištěny proti prašnosti. Veškerá výše uvedená množství jsou pouze předpokládaná orientační, firma přizpůsobí svým vlastním vnitřním předpisům a svému pracovnímu postupu tak , aby plně vyhovovalo plánu bezpečnosti BOZP zák. č. 309/2006 Sb.</t>
  </si>
  <si>
    <t>034303000.1</t>
  </si>
  <si>
    <t>Technické opatření na staveništi - automobilový provoz</t>
  </si>
  <si>
    <t>-950274548</t>
  </si>
  <si>
    <t>Poznámka k položce:_x000d_
obsahuje hlavně mobiní oplocení s mobilními patkami z výplně drátového pletiva,přejezdové plechy ocelové předpokládaných rozměrů 3 * 1,5 m pro zatížení osobních a nákladních, firma přizpůsobí svým vlastním vnitřním předpisům a svému pracovnímu postupu tak , aby plně vyhovovalo plánu bezpečnosti BOZP zák. č. 309/2006 Sb.</t>
  </si>
  <si>
    <t>034503000</t>
  </si>
  <si>
    <t>Informační tabule na staveništi, včetně dodání vhodných kamenů a informační tabule s údaji podle stavebního povolení</t>
  </si>
  <si>
    <t>kus</t>
  </si>
  <si>
    <t>-1397110561</t>
  </si>
  <si>
    <t xml:space="preserve">Poznámka k položce:_x000d_
výroba a montáž informační tabule_x000d_
_x000d_
z voděodolného materiálu, vysoce trvanlivý plast nebo slitina kovu, včetně všech grafických náležitostí,informační tabule obsahuje popis projektu, symbol Společenství EU a logo příslušného programu platného pro dané období . Velikost, obsah a umístění informační tabule budou upřesněny při realizaci stavby. Připevnění informační tabule bude provedeno trvalým způsobem – šrouby nebo nýty. Základní velikost informační tabule A3.Připevnění na vhodný kámen_x000d_
_x000d_
včetně nákup,doprava,složení kamene na určené místo investorem z vhodného kamene s plochou přední hranou pro připevnění tabule, předpokládaný kámen do 1 m3 objemu_x000d_
</t>
  </si>
  <si>
    <t>039002000</t>
  </si>
  <si>
    <t>Zrušení zařízení staveniště</t>
  </si>
  <si>
    <t>-325697805</t>
  </si>
  <si>
    <t>VRN4</t>
  </si>
  <si>
    <t>Inženýrská činnost</t>
  </si>
  <si>
    <t>043103000</t>
  </si>
  <si>
    <t>Zkoušky bez rozlišení</t>
  </si>
  <si>
    <t>233713665</t>
  </si>
  <si>
    <t xml:space="preserve">Poznámka k položce:_x000d_
veškeré nutné zkoušky a měření např. hutnění, dle příslušných směrnic a pokynů TDI a investora_x000d_
_x000d_
dle TKP (Technické kvalitativní podmínky staveb pozemních komunikací - vydalo Ministerstvo dopravy)_x000d_
</t>
  </si>
  <si>
    <t>044002000</t>
  </si>
  <si>
    <t>Revize</t>
  </si>
  <si>
    <t>-1394409189</t>
  </si>
  <si>
    <t xml:space="preserve">Poznámka k položce:_x000d_
veškeré dodatečné dílčí revize neobsažené ve stavebním objektu dané specializace, plynovod, elktrická vedení, sdělovací vedení._x000d_
</t>
  </si>
  <si>
    <t>VRN7</t>
  </si>
  <si>
    <t>Provozní vlivy</t>
  </si>
  <si>
    <t>060001000</t>
  </si>
  <si>
    <t>Územní vlivy</t>
  </si>
  <si>
    <t>322167690</t>
  </si>
  <si>
    <t>Poznámka k položce:_x000d_
Územní vlivy - nemožnost použití těžkých strojů hutnících, práce v blízkosti zástavby, ztížené dopravní podmínky při přepravě materialu průjezdu obcí, splnění podmínek a požadavků uvedených v plánu BOZP po dobu výstavby</t>
  </si>
  <si>
    <t>075002000</t>
  </si>
  <si>
    <t>Ochranná pásma</t>
  </si>
  <si>
    <t>396924389</t>
  </si>
  <si>
    <t>Poznámka k položce:_x000d_
respektování a přizpůsobení prací v ochranných pásmech elektrického vedení, plynového vedení, vodárenská (vodní zdroje,vodojemy.čistírny vod,vodovodní řady),přírodních hodnot (zákaz poškození přírodního prostředí,zákaz hluku), protipožární a jiná, dále ochrana odkrytých stáv. zařízení dle stavebního povolení, obnovení výstražných folií porušených během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</si>
</sst>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26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29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30</v>
      </c>
      <c r="AK13" s="31" t="s">
        <v>25</v>
      </c>
      <c r="AN13" s="33" t="s">
        <v>31</v>
      </c>
      <c r="AR13" s="21"/>
      <c r="BE13" s="30"/>
      <c r="BS13" s="18" t="s">
        <v>6</v>
      </c>
    </row>
    <row r="14">
      <c r="B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31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32</v>
      </c>
      <c r="AK16" s="31" t="s">
        <v>25</v>
      </c>
      <c r="AN16" s="26" t="s">
        <v>33</v>
      </c>
      <c r="AR16" s="21"/>
      <c r="BE16" s="30"/>
      <c r="BS16" s="18" t="s">
        <v>3</v>
      </c>
    </row>
    <row r="17" s="1" customFormat="1" ht="18.48" customHeight="1">
      <c r="B17" s="21"/>
      <c r="E17" s="26" t="s">
        <v>34</v>
      </c>
      <c r="AK17" s="31" t="s">
        <v>28</v>
      </c>
      <c r="AN17" s="26" t="s">
        <v>35</v>
      </c>
      <c r="AR17" s="21"/>
      <c r="BE17" s="30"/>
      <c r="BS17" s="18" t="s">
        <v>36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37</v>
      </c>
      <c r="AK19" s="31" t="s">
        <v>25</v>
      </c>
      <c r="AN19" s="26" t="s">
        <v>38</v>
      </c>
      <c r="AR19" s="21"/>
      <c r="BE19" s="30"/>
      <c r="BS19" s="18" t="s">
        <v>6</v>
      </c>
    </row>
    <row r="20" s="1" customFormat="1" ht="18.48" customHeight="1">
      <c r="B20" s="21"/>
      <c r="E20" s="26" t="s">
        <v>39</v>
      </c>
      <c r="AK20" s="31" t="s">
        <v>28</v>
      </c>
      <c r="AN20" s="26" t="s">
        <v>40</v>
      </c>
      <c r="AR20" s="21"/>
      <c r="BE20" s="30"/>
      <c r="BS20" s="18" t="s">
        <v>36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41</v>
      </c>
      <c r="AR22" s="21"/>
      <c r="BE22" s="30"/>
    </row>
    <row r="23" s="1" customFormat="1" ht="72" customHeight="1">
      <c r="B23" s="21"/>
      <c r="E23" s="35" t="s">
        <v>42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43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47</v>
      </c>
      <c r="E29" s="3"/>
      <c r="F29" s="31" t="s">
        <v>48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50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51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52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53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54</v>
      </c>
      <c r="U35" s="49"/>
      <c r="V35" s="49"/>
      <c r="W35" s="49"/>
      <c r="X35" s="51" t="s">
        <v>55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58</v>
      </c>
      <c r="AI60" s="40"/>
      <c r="AJ60" s="40"/>
      <c r="AK60" s="40"/>
      <c r="AL60" s="40"/>
      <c r="AM60" s="57" t="s">
        <v>59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60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61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58</v>
      </c>
      <c r="AI75" s="40"/>
      <c r="AJ75" s="40"/>
      <c r="AK75" s="40"/>
      <c r="AL75" s="40"/>
      <c r="AM75" s="57" t="s">
        <v>59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62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21_P104_VC_14A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Vedlejší polní cesta VC14A v k.ú. Štítary u Krásné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Štítary u Krásné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27. 1. 2022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ČR - Státní pozemkový úřad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32</v>
      </c>
      <c r="AJ89" s="37"/>
      <c r="AK89" s="37"/>
      <c r="AL89" s="37"/>
      <c r="AM89" s="69" t="str">
        <f>IF(E17="","",E17)</f>
        <v>GEOREAL spol. s r.o.</v>
      </c>
      <c r="AN89" s="4"/>
      <c r="AO89" s="4"/>
      <c r="AP89" s="4"/>
      <c r="AQ89" s="37"/>
      <c r="AR89" s="38"/>
      <c r="AS89" s="70" t="s">
        <v>63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30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37</v>
      </c>
      <c r="AJ90" s="37"/>
      <c r="AK90" s="37"/>
      <c r="AL90" s="37"/>
      <c r="AM90" s="69" t="str">
        <f>IF(E20="","",E20)</f>
        <v xml:space="preserve">DRS stavební s.r.o.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64</v>
      </c>
      <c r="D92" s="79"/>
      <c r="E92" s="79"/>
      <c r="F92" s="79"/>
      <c r="G92" s="79"/>
      <c r="H92" s="80"/>
      <c r="I92" s="81" t="s">
        <v>65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66</v>
      </c>
      <c r="AH92" s="79"/>
      <c r="AI92" s="79"/>
      <c r="AJ92" s="79"/>
      <c r="AK92" s="79"/>
      <c r="AL92" s="79"/>
      <c r="AM92" s="79"/>
      <c r="AN92" s="81" t="s">
        <v>67</v>
      </c>
      <c r="AO92" s="79"/>
      <c r="AP92" s="83"/>
      <c r="AQ92" s="84" t="s">
        <v>68</v>
      </c>
      <c r="AR92" s="38"/>
      <c r="AS92" s="85" t="s">
        <v>69</v>
      </c>
      <c r="AT92" s="86" t="s">
        <v>70</v>
      </c>
      <c r="AU92" s="86" t="s">
        <v>71</v>
      </c>
      <c r="AV92" s="86" t="s">
        <v>72</v>
      </c>
      <c r="AW92" s="86" t="s">
        <v>73</v>
      </c>
      <c r="AX92" s="86" t="s">
        <v>74</v>
      </c>
      <c r="AY92" s="86" t="s">
        <v>75</v>
      </c>
      <c r="AZ92" s="86" t="s">
        <v>76</v>
      </c>
      <c r="BA92" s="86" t="s">
        <v>77</v>
      </c>
      <c r="BB92" s="86" t="s">
        <v>78</v>
      </c>
      <c r="BC92" s="86" t="s">
        <v>79</v>
      </c>
      <c r="BD92" s="87" t="s">
        <v>80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81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82</v>
      </c>
      <c r="BT94" s="101" t="s">
        <v>83</v>
      </c>
      <c r="BU94" s="102" t="s">
        <v>84</v>
      </c>
      <c r="BV94" s="101" t="s">
        <v>85</v>
      </c>
      <c r="BW94" s="101" t="s">
        <v>4</v>
      </c>
      <c r="BX94" s="101" t="s">
        <v>86</v>
      </c>
      <c r="CL94" s="101" t="s">
        <v>1</v>
      </c>
    </row>
    <row r="95" s="7" customFormat="1" ht="16.5" customHeight="1">
      <c r="A95" s="7"/>
      <c r="B95" s="103"/>
      <c r="C95" s="104"/>
      <c r="D95" s="105" t="s">
        <v>87</v>
      </c>
      <c r="E95" s="105"/>
      <c r="F95" s="105"/>
      <c r="G95" s="105"/>
      <c r="H95" s="105"/>
      <c r="I95" s="106"/>
      <c r="J95" s="105" t="s">
        <v>88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ROUND(SUM(AG96:AG98),2)</f>
        <v>0</v>
      </c>
      <c r="AH95" s="106"/>
      <c r="AI95" s="106"/>
      <c r="AJ95" s="106"/>
      <c r="AK95" s="106"/>
      <c r="AL95" s="106"/>
      <c r="AM95" s="106"/>
      <c r="AN95" s="108">
        <f>SUM(AG95,AT95)</f>
        <v>0</v>
      </c>
      <c r="AO95" s="106"/>
      <c r="AP95" s="106"/>
      <c r="AQ95" s="109" t="s">
        <v>89</v>
      </c>
      <c r="AR95" s="103"/>
      <c r="AS95" s="110">
        <f>ROUND(SUM(AS96:AS98),2)</f>
        <v>0</v>
      </c>
      <c r="AT95" s="111">
        <f>ROUND(SUM(AV95:AW95),2)</f>
        <v>0</v>
      </c>
      <c r="AU95" s="112">
        <f>ROUND(SUM(AU96:AU98),5)</f>
        <v>0</v>
      </c>
      <c r="AV95" s="111">
        <f>ROUND(AZ95*L29,2)</f>
        <v>0</v>
      </c>
      <c r="AW95" s="111">
        <f>ROUND(BA95*L30,2)</f>
        <v>0</v>
      </c>
      <c r="AX95" s="111">
        <f>ROUND(BB95*L29,2)</f>
        <v>0</v>
      </c>
      <c r="AY95" s="111">
        <f>ROUND(BC95*L30,2)</f>
        <v>0</v>
      </c>
      <c r="AZ95" s="111">
        <f>ROUND(SUM(AZ96:AZ98),2)</f>
        <v>0</v>
      </c>
      <c r="BA95" s="111">
        <f>ROUND(SUM(BA96:BA98),2)</f>
        <v>0</v>
      </c>
      <c r="BB95" s="111">
        <f>ROUND(SUM(BB96:BB98),2)</f>
        <v>0</v>
      </c>
      <c r="BC95" s="111">
        <f>ROUND(SUM(BC96:BC98),2)</f>
        <v>0</v>
      </c>
      <c r="BD95" s="113">
        <f>ROUND(SUM(BD96:BD98),2)</f>
        <v>0</v>
      </c>
      <c r="BE95" s="7"/>
      <c r="BS95" s="114" t="s">
        <v>82</v>
      </c>
      <c r="BT95" s="114" t="s">
        <v>90</v>
      </c>
      <c r="BU95" s="114" t="s">
        <v>84</v>
      </c>
      <c r="BV95" s="114" t="s">
        <v>85</v>
      </c>
      <c r="BW95" s="114" t="s">
        <v>91</v>
      </c>
      <c r="BX95" s="114" t="s">
        <v>4</v>
      </c>
      <c r="CL95" s="114" t="s">
        <v>1</v>
      </c>
      <c r="CM95" s="114" t="s">
        <v>92</v>
      </c>
    </row>
    <row r="96" s="4" customFormat="1" ht="16.5" customHeight="1">
      <c r="A96" s="115" t="s">
        <v>93</v>
      </c>
      <c r="B96" s="63"/>
      <c r="C96" s="10"/>
      <c r="D96" s="10"/>
      <c r="E96" s="116" t="s">
        <v>94</v>
      </c>
      <c r="F96" s="116"/>
      <c r="G96" s="116"/>
      <c r="H96" s="116"/>
      <c r="I96" s="116"/>
      <c r="J96" s="10"/>
      <c r="K96" s="116" t="s">
        <v>95</v>
      </c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7">
        <f>'SO101 - VEDLEJŠÍ POLNÍ CE...'!J32</f>
        <v>0</v>
      </c>
      <c r="AH96" s="10"/>
      <c r="AI96" s="10"/>
      <c r="AJ96" s="10"/>
      <c r="AK96" s="10"/>
      <c r="AL96" s="10"/>
      <c r="AM96" s="10"/>
      <c r="AN96" s="117">
        <f>SUM(AG96,AT96)</f>
        <v>0</v>
      </c>
      <c r="AO96" s="10"/>
      <c r="AP96" s="10"/>
      <c r="AQ96" s="118" t="s">
        <v>96</v>
      </c>
      <c r="AR96" s="63"/>
      <c r="AS96" s="119">
        <v>0</v>
      </c>
      <c r="AT96" s="120">
        <f>ROUND(SUM(AV96:AW96),2)</f>
        <v>0</v>
      </c>
      <c r="AU96" s="121">
        <f>'SO101 - VEDLEJŠÍ POLNÍ CE...'!P124</f>
        <v>0</v>
      </c>
      <c r="AV96" s="120">
        <f>'SO101 - VEDLEJŠÍ POLNÍ CE...'!J35</f>
        <v>0</v>
      </c>
      <c r="AW96" s="120">
        <f>'SO101 - VEDLEJŠÍ POLNÍ CE...'!J36</f>
        <v>0</v>
      </c>
      <c r="AX96" s="120">
        <f>'SO101 - VEDLEJŠÍ POLNÍ CE...'!J37</f>
        <v>0</v>
      </c>
      <c r="AY96" s="120">
        <f>'SO101 - VEDLEJŠÍ POLNÍ CE...'!J38</f>
        <v>0</v>
      </c>
      <c r="AZ96" s="120">
        <f>'SO101 - VEDLEJŠÍ POLNÍ CE...'!F35</f>
        <v>0</v>
      </c>
      <c r="BA96" s="120">
        <f>'SO101 - VEDLEJŠÍ POLNÍ CE...'!F36</f>
        <v>0</v>
      </c>
      <c r="BB96" s="120">
        <f>'SO101 - VEDLEJŠÍ POLNÍ CE...'!F37</f>
        <v>0</v>
      </c>
      <c r="BC96" s="120">
        <f>'SO101 - VEDLEJŠÍ POLNÍ CE...'!F38</f>
        <v>0</v>
      </c>
      <c r="BD96" s="122">
        <f>'SO101 - VEDLEJŠÍ POLNÍ CE...'!F39</f>
        <v>0</v>
      </c>
      <c r="BE96" s="4"/>
      <c r="BT96" s="26" t="s">
        <v>92</v>
      </c>
      <c r="BV96" s="26" t="s">
        <v>85</v>
      </c>
      <c r="BW96" s="26" t="s">
        <v>97</v>
      </c>
      <c r="BX96" s="26" t="s">
        <v>91</v>
      </c>
      <c r="CL96" s="26" t="s">
        <v>1</v>
      </c>
    </row>
    <row r="97" s="4" customFormat="1" ht="16.5" customHeight="1">
      <c r="A97" s="115" t="s">
        <v>93</v>
      </c>
      <c r="B97" s="63"/>
      <c r="C97" s="10"/>
      <c r="D97" s="10"/>
      <c r="E97" s="116" t="s">
        <v>98</v>
      </c>
      <c r="F97" s="116"/>
      <c r="G97" s="116"/>
      <c r="H97" s="116"/>
      <c r="I97" s="116"/>
      <c r="J97" s="10"/>
      <c r="K97" s="116" t="s">
        <v>99</v>
      </c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7">
        <f>'SO301 - Odvodnění polní c...'!J32</f>
        <v>0</v>
      </c>
      <c r="AH97" s="10"/>
      <c r="AI97" s="10"/>
      <c r="AJ97" s="10"/>
      <c r="AK97" s="10"/>
      <c r="AL97" s="10"/>
      <c r="AM97" s="10"/>
      <c r="AN97" s="117">
        <f>SUM(AG97,AT97)</f>
        <v>0</v>
      </c>
      <c r="AO97" s="10"/>
      <c r="AP97" s="10"/>
      <c r="AQ97" s="118" t="s">
        <v>96</v>
      </c>
      <c r="AR97" s="63"/>
      <c r="AS97" s="119">
        <v>0</v>
      </c>
      <c r="AT97" s="120">
        <f>ROUND(SUM(AV97:AW97),2)</f>
        <v>0</v>
      </c>
      <c r="AU97" s="121">
        <f>'SO301 - Odvodnění polní c...'!P125</f>
        <v>0</v>
      </c>
      <c r="AV97" s="120">
        <f>'SO301 - Odvodnění polní c...'!J35</f>
        <v>0</v>
      </c>
      <c r="AW97" s="120">
        <f>'SO301 - Odvodnění polní c...'!J36</f>
        <v>0</v>
      </c>
      <c r="AX97" s="120">
        <f>'SO301 - Odvodnění polní c...'!J37</f>
        <v>0</v>
      </c>
      <c r="AY97" s="120">
        <f>'SO301 - Odvodnění polní c...'!J38</f>
        <v>0</v>
      </c>
      <c r="AZ97" s="120">
        <f>'SO301 - Odvodnění polní c...'!F35</f>
        <v>0</v>
      </c>
      <c r="BA97" s="120">
        <f>'SO301 - Odvodnění polní c...'!F36</f>
        <v>0</v>
      </c>
      <c r="BB97" s="120">
        <f>'SO301 - Odvodnění polní c...'!F37</f>
        <v>0</v>
      </c>
      <c r="BC97" s="120">
        <f>'SO301 - Odvodnění polní c...'!F38</f>
        <v>0</v>
      </c>
      <c r="BD97" s="122">
        <f>'SO301 - Odvodnění polní c...'!F39</f>
        <v>0</v>
      </c>
      <c r="BE97" s="4"/>
      <c r="BT97" s="26" t="s">
        <v>92</v>
      </c>
      <c r="BV97" s="26" t="s">
        <v>85</v>
      </c>
      <c r="BW97" s="26" t="s">
        <v>100</v>
      </c>
      <c r="BX97" s="26" t="s">
        <v>91</v>
      </c>
      <c r="CL97" s="26" t="s">
        <v>1</v>
      </c>
    </row>
    <row r="98" s="4" customFormat="1" ht="16.5" customHeight="1">
      <c r="A98" s="115" t="s">
        <v>93</v>
      </c>
      <c r="B98" s="63"/>
      <c r="C98" s="10"/>
      <c r="D98" s="10"/>
      <c r="E98" s="116" t="s">
        <v>101</v>
      </c>
      <c r="F98" s="116"/>
      <c r="G98" s="116"/>
      <c r="H98" s="116"/>
      <c r="I98" s="116"/>
      <c r="J98" s="10"/>
      <c r="K98" s="116" t="s">
        <v>102</v>
      </c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7">
        <f>'VRN - VEDLEJŠÍ ROZPOČTOVÉ...'!J32</f>
        <v>0</v>
      </c>
      <c r="AH98" s="10"/>
      <c r="AI98" s="10"/>
      <c r="AJ98" s="10"/>
      <c r="AK98" s="10"/>
      <c r="AL98" s="10"/>
      <c r="AM98" s="10"/>
      <c r="AN98" s="117">
        <f>SUM(AG98,AT98)</f>
        <v>0</v>
      </c>
      <c r="AO98" s="10"/>
      <c r="AP98" s="10"/>
      <c r="AQ98" s="118" t="s">
        <v>96</v>
      </c>
      <c r="AR98" s="63"/>
      <c r="AS98" s="123">
        <v>0</v>
      </c>
      <c r="AT98" s="124">
        <f>ROUND(SUM(AV98:AW98),2)</f>
        <v>0</v>
      </c>
      <c r="AU98" s="125">
        <f>'VRN - VEDLEJŠÍ ROZPOČTOVÉ...'!P126</f>
        <v>0</v>
      </c>
      <c r="AV98" s="124">
        <f>'VRN - VEDLEJŠÍ ROZPOČTOVÉ...'!J35</f>
        <v>0</v>
      </c>
      <c r="AW98" s="124">
        <f>'VRN - VEDLEJŠÍ ROZPOČTOVÉ...'!J36</f>
        <v>0</v>
      </c>
      <c r="AX98" s="124">
        <f>'VRN - VEDLEJŠÍ ROZPOČTOVÉ...'!J37</f>
        <v>0</v>
      </c>
      <c r="AY98" s="124">
        <f>'VRN - VEDLEJŠÍ ROZPOČTOVÉ...'!J38</f>
        <v>0</v>
      </c>
      <c r="AZ98" s="124">
        <f>'VRN - VEDLEJŠÍ ROZPOČTOVÉ...'!F35</f>
        <v>0</v>
      </c>
      <c r="BA98" s="124">
        <f>'VRN - VEDLEJŠÍ ROZPOČTOVÉ...'!F36</f>
        <v>0</v>
      </c>
      <c r="BB98" s="124">
        <f>'VRN - VEDLEJŠÍ ROZPOČTOVÉ...'!F37</f>
        <v>0</v>
      </c>
      <c r="BC98" s="124">
        <f>'VRN - VEDLEJŠÍ ROZPOČTOVÉ...'!F38</f>
        <v>0</v>
      </c>
      <c r="BD98" s="126">
        <f>'VRN - VEDLEJŠÍ ROZPOČTOVÉ...'!F39</f>
        <v>0</v>
      </c>
      <c r="BE98" s="4"/>
      <c r="BT98" s="26" t="s">
        <v>92</v>
      </c>
      <c r="BV98" s="26" t="s">
        <v>85</v>
      </c>
      <c r="BW98" s="26" t="s">
        <v>103</v>
      </c>
      <c r="BX98" s="26" t="s">
        <v>91</v>
      </c>
      <c r="CL98" s="26" t="s">
        <v>1</v>
      </c>
    </row>
    <row r="99" s="2" customFormat="1" ht="30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8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0"/>
      <c r="AR100" s="38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mergeCells count="54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101 - VEDLEJŠÍ POLNÍ CE...'!C2" display="/"/>
    <hyperlink ref="A97" location="'SO301 - Odvodnění polní c...'!C2" display="/"/>
    <hyperlink ref="A98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="1" customFormat="1" ht="24.96" customHeight="1">
      <c r="B4" s="21"/>
      <c r="D4" s="22" t="s">
        <v>104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Vedlejší polní cesta VC14A v k.ú. Štítary u Krásné</v>
      </c>
      <c r="F7" s="31"/>
      <c r="G7" s="31"/>
      <c r="H7" s="31"/>
      <c r="L7" s="21"/>
    </row>
    <row r="8" s="1" customFormat="1" ht="12" customHeight="1">
      <c r="B8" s="21"/>
      <c r="D8" s="31" t="s">
        <v>105</v>
      </c>
      <c r="L8" s="21"/>
    </row>
    <row r="9" s="2" customFormat="1" ht="16.5" customHeight="1">
      <c r="A9" s="37"/>
      <c r="B9" s="38"/>
      <c r="C9" s="37"/>
      <c r="D9" s="37"/>
      <c r="E9" s="128" t="s">
        <v>106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107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108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109</v>
      </c>
      <c r="G14" s="37"/>
      <c r="H14" s="37"/>
      <c r="I14" s="31" t="s">
        <v>22</v>
      </c>
      <c r="J14" s="68" t="str">
        <f>'Rekapitulace stavby'!AN8</f>
        <v>27. 1. 2022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26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29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30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32</v>
      </c>
      <c r="E22" s="37"/>
      <c r="F22" s="37"/>
      <c r="G22" s="37"/>
      <c r="H22" s="37"/>
      <c r="I22" s="31" t="s">
        <v>25</v>
      </c>
      <c r="J22" s="26" t="s">
        <v>33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34</v>
      </c>
      <c r="F23" s="37"/>
      <c r="G23" s="37"/>
      <c r="H23" s="37"/>
      <c r="I23" s="31" t="s">
        <v>28</v>
      </c>
      <c r="J23" s="26" t="s">
        <v>35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37</v>
      </c>
      <c r="E25" s="37"/>
      <c r="F25" s="37"/>
      <c r="G25" s="37"/>
      <c r="H25" s="37"/>
      <c r="I25" s="31" t="s">
        <v>25</v>
      </c>
      <c r="J25" s="26" t="s">
        <v>38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110</v>
      </c>
      <c r="F26" s="37"/>
      <c r="G26" s="37"/>
      <c r="H26" s="37"/>
      <c r="I26" s="31" t="s">
        <v>28</v>
      </c>
      <c r="J26" s="26" t="s">
        <v>40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41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43</v>
      </c>
      <c r="E32" s="37"/>
      <c r="F32" s="37"/>
      <c r="G32" s="37"/>
      <c r="H32" s="37"/>
      <c r="I32" s="37"/>
      <c r="J32" s="95">
        <f>ROUND(J124,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45</v>
      </c>
      <c r="G34" s="37"/>
      <c r="H34" s="37"/>
      <c r="I34" s="42" t="s">
        <v>44</v>
      </c>
      <c r="J34" s="42" t="s">
        <v>46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47</v>
      </c>
      <c r="E35" s="31" t="s">
        <v>48</v>
      </c>
      <c r="F35" s="134">
        <f>ROUND((SUM(BE124:BE284)),  2)</f>
        <v>0</v>
      </c>
      <c r="G35" s="37"/>
      <c r="H35" s="37"/>
      <c r="I35" s="135">
        <v>0.20999999999999999</v>
      </c>
      <c r="J35" s="134">
        <f>ROUND(((SUM(BE124:BE284))*I35),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49</v>
      </c>
      <c r="F36" s="134">
        <f>ROUND((SUM(BF124:BF284)),  2)</f>
        <v>0</v>
      </c>
      <c r="G36" s="37"/>
      <c r="H36" s="37"/>
      <c r="I36" s="135">
        <v>0.14999999999999999</v>
      </c>
      <c r="J36" s="134">
        <f>ROUND(((SUM(BF124:BF284))*I36),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34">
        <f>ROUND((SUM(BG124:BG284)),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51</v>
      </c>
      <c r="F38" s="134">
        <f>ROUND((SUM(BH124:BH284)),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52</v>
      </c>
      <c r="F39" s="134">
        <f>ROUND((SUM(BI124:BI284)),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53</v>
      </c>
      <c r="E41" s="80"/>
      <c r="F41" s="80"/>
      <c r="G41" s="138" t="s">
        <v>54</v>
      </c>
      <c r="H41" s="139" t="s">
        <v>55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56</v>
      </c>
      <c r="E50" s="56"/>
      <c r="F50" s="56"/>
      <c r="G50" s="55" t="s">
        <v>57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58</v>
      </c>
      <c r="E61" s="40"/>
      <c r="F61" s="142" t="s">
        <v>59</v>
      </c>
      <c r="G61" s="57" t="s">
        <v>58</v>
      </c>
      <c r="H61" s="40"/>
      <c r="I61" s="40"/>
      <c r="J61" s="143" t="s">
        <v>59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60</v>
      </c>
      <c r="E65" s="58"/>
      <c r="F65" s="58"/>
      <c r="G65" s="55" t="s">
        <v>61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58</v>
      </c>
      <c r="E76" s="40"/>
      <c r="F76" s="142" t="s">
        <v>59</v>
      </c>
      <c r="G76" s="57" t="s">
        <v>58</v>
      </c>
      <c r="H76" s="40"/>
      <c r="I76" s="40"/>
      <c r="J76" s="143" t="s">
        <v>59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Vedlejší polní cesta VC14A v k.ú. Štítary u Krásné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105</v>
      </c>
      <c r="L86" s="21"/>
    </row>
    <row r="87" s="2" customFormat="1" ht="16.5" customHeight="1">
      <c r="A87" s="37"/>
      <c r="B87" s="38"/>
      <c r="C87" s="37"/>
      <c r="D87" s="37"/>
      <c r="E87" s="128" t="s">
        <v>106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107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SO101 - VEDLEJŠÍ POLNÍ CESTA VC14A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Šťítary u Krásné</v>
      </c>
      <c r="G91" s="37"/>
      <c r="H91" s="37"/>
      <c r="I91" s="31" t="s">
        <v>22</v>
      </c>
      <c r="J91" s="68" t="str">
        <f>IF(J14="","",J14)</f>
        <v>27. 1. 2022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>ČR - Státní pozemkový úřad</v>
      </c>
      <c r="G93" s="37"/>
      <c r="H93" s="37"/>
      <c r="I93" s="31" t="s">
        <v>32</v>
      </c>
      <c r="J93" s="35" t="str">
        <f>E23</f>
        <v>GEOREAL spol. s 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7"/>
      <c r="E94" s="37"/>
      <c r="F94" s="26" t="str">
        <f>IF(E20="","",E20)</f>
        <v>Vyplň údaj</v>
      </c>
      <c r="G94" s="37"/>
      <c r="H94" s="37"/>
      <c r="I94" s="31" t="s">
        <v>37</v>
      </c>
      <c r="J94" s="35" t="str">
        <f>E26</f>
        <v>DRS stavební s.r.o.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112</v>
      </c>
      <c r="D96" s="136"/>
      <c r="E96" s="136"/>
      <c r="F96" s="136"/>
      <c r="G96" s="136"/>
      <c r="H96" s="136"/>
      <c r="I96" s="136"/>
      <c r="J96" s="145" t="s">
        <v>113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114</v>
      </c>
      <c r="D98" s="37"/>
      <c r="E98" s="37"/>
      <c r="F98" s="37"/>
      <c r="G98" s="37"/>
      <c r="H98" s="37"/>
      <c r="I98" s="37"/>
      <c r="J98" s="95">
        <f>J124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115</v>
      </c>
    </row>
    <row r="99" s="9" customFormat="1" ht="24.96" customHeight="1">
      <c r="A99" s="9"/>
      <c r="B99" s="147"/>
      <c r="C99" s="9"/>
      <c r="D99" s="148" t="s">
        <v>116</v>
      </c>
      <c r="E99" s="149"/>
      <c r="F99" s="149"/>
      <c r="G99" s="149"/>
      <c r="H99" s="149"/>
      <c r="I99" s="149"/>
      <c r="J99" s="150">
        <f>J125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117</v>
      </c>
      <c r="E100" s="153"/>
      <c r="F100" s="153"/>
      <c r="G100" s="153"/>
      <c r="H100" s="153"/>
      <c r="I100" s="153"/>
      <c r="J100" s="154">
        <f>J126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118</v>
      </c>
      <c r="E101" s="153"/>
      <c r="F101" s="153"/>
      <c r="G101" s="153"/>
      <c r="H101" s="153"/>
      <c r="I101" s="153"/>
      <c r="J101" s="154">
        <f>J227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119</v>
      </c>
      <c r="E102" s="153"/>
      <c r="F102" s="153"/>
      <c r="G102" s="153"/>
      <c r="H102" s="153"/>
      <c r="I102" s="153"/>
      <c r="J102" s="154">
        <f>J259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120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128" t="str">
        <f>E7</f>
        <v>Vedlejší polní cesta VC14A v k.ú. Štítary u Krásné</v>
      </c>
      <c r="F112" s="31"/>
      <c r="G112" s="31"/>
      <c r="H112" s="31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1"/>
      <c r="C113" s="31" t="s">
        <v>105</v>
      </c>
      <c r="L113" s="21"/>
    </row>
    <row r="114" s="2" customFormat="1" ht="16.5" customHeight="1">
      <c r="A114" s="37"/>
      <c r="B114" s="38"/>
      <c r="C114" s="37"/>
      <c r="D114" s="37"/>
      <c r="E114" s="128" t="s">
        <v>106</v>
      </c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107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66" t="str">
        <f>E11</f>
        <v>SO101 - VEDLEJŠÍ POLNÍ CESTA VC14A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7"/>
      <c r="E118" s="37"/>
      <c r="F118" s="26" t="str">
        <f>F14</f>
        <v>Šťítary u Krásné</v>
      </c>
      <c r="G118" s="37"/>
      <c r="H118" s="37"/>
      <c r="I118" s="31" t="s">
        <v>22</v>
      </c>
      <c r="J118" s="68" t="str">
        <f>IF(J14="","",J14)</f>
        <v>27. 1. 2022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5.65" customHeight="1">
      <c r="A120" s="37"/>
      <c r="B120" s="38"/>
      <c r="C120" s="31" t="s">
        <v>24</v>
      </c>
      <c r="D120" s="37"/>
      <c r="E120" s="37"/>
      <c r="F120" s="26" t="str">
        <f>E17</f>
        <v>ČR - Státní pozemkový úřad</v>
      </c>
      <c r="G120" s="37"/>
      <c r="H120" s="37"/>
      <c r="I120" s="31" t="s">
        <v>32</v>
      </c>
      <c r="J120" s="35" t="str">
        <f>E23</f>
        <v>GEOREAL spol. s r.o.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30</v>
      </c>
      <c r="D121" s="37"/>
      <c r="E121" s="37"/>
      <c r="F121" s="26" t="str">
        <f>IF(E20="","",E20)</f>
        <v>Vyplň údaj</v>
      </c>
      <c r="G121" s="37"/>
      <c r="H121" s="37"/>
      <c r="I121" s="31" t="s">
        <v>37</v>
      </c>
      <c r="J121" s="35" t="str">
        <f>E26</f>
        <v>DRS stavební s.r.o.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55"/>
      <c r="B123" s="156"/>
      <c r="C123" s="157" t="s">
        <v>121</v>
      </c>
      <c r="D123" s="158" t="s">
        <v>68</v>
      </c>
      <c r="E123" s="158" t="s">
        <v>64</v>
      </c>
      <c r="F123" s="158" t="s">
        <v>65</v>
      </c>
      <c r="G123" s="158" t="s">
        <v>122</v>
      </c>
      <c r="H123" s="158" t="s">
        <v>123</v>
      </c>
      <c r="I123" s="158" t="s">
        <v>124</v>
      </c>
      <c r="J123" s="158" t="s">
        <v>113</v>
      </c>
      <c r="K123" s="159" t="s">
        <v>125</v>
      </c>
      <c r="L123" s="160"/>
      <c r="M123" s="85" t="s">
        <v>1</v>
      </c>
      <c r="N123" s="86" t="s">
        <v>47</v>
      </c>
      <c r="O123" s="86" t="s">
        <v>126</v>
      </c>
      <c r="P123" s="86" t="s">
        <v>127</v>
      </c>
      <c r="Q123" s="86" t="s">
        <v>128</v>
      </c>
      <c r="R123" s="86" t="s">
        <v>129</v>
      </c>
      <c r="S123" s="86" t="s">
        <v>130</v>
      </c>
      <c r="T123" s="87" t="s">
        <v>131</v>
      </c>
      <c r="U123" s="155"/>
      <c r="V123" s="155"/>
      <c r="W123" s="155"/>
      <c r="X123" s="155"/>
      <c r="Y123" s="155"/>
      <c r="Z123" s="155"/>
      <c r="AA123" s="155"/>
      <c r="AB123" s="155"/>
      <c r="AC123" s="155"/>
      <c r="AD123" s="155"/>
      <c r="AE123" s="155"/>
    </row>
    <row r="124" s="2" customFormat="1" ht="22.8" customHeight="1">
      <c r="A124" s="37"/>
      <c r="B124" s="38"/>
      <c r="C124" s="92" t="s">
        <v>132</v>
      </c>
      <c r="D124" s="37"/>
      <c r="E124" s="37"/>
      <c r="F124" s="37"/>
      <c r="G124" s="37"/>
      <c r="H124" s="37"/>
      <c r="I124" s="37"/>
      <c r="J124" s="161">
        <f>BK124</f>
        <v>0</v>
      </c>
      <c r="K124" s="37"/>
      <c r="L124" s="38"/>
      <c r="M124" s="88"/>
      <c r="N124" s="72"/>
      <c r="O124" s="89"/>
      <c r="P124" s="162">
        <f>P125</f>
        <v>0</v>
      </c>
      <c r="Q124" s="89"/>
      <c r="R124" s="162">
        <f>R125</f>
        <v>209.52411528000002</v>
      </c>
      <c r="S124" s="89"/>
      <c r="T124" s="163">
        <f>T125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82</v>
      </c>
      <c r="AU124" s="18" t="s">
        <v>115</v>
      </c>
      <c r="BK124" s="164">
        <f>BK125</f>
        <v>0</v>
      </c>
    </row>
    <row r="125" s="12" customFormat="1" ht="25.92" customHeight="1">
      <c r="A125" s="12"/>
      <c r="B125" s="165"/>
      <c r="C125" s="12"/>
      <c r="D125" s="166" t="s">
        <v>82</v>
      </c>
      <c r="E125" s="167" t="s">
        <v>133</v>
      </c>
      <c r="F125" s="167" t="s">
        <v>134</v>
      </c>
      <c r="G125" s="12"/>
      <c r="H125" s="12"/>
      <c r="I125" s="168"/>
      <c r="J125" s="169">
        <f>BK125</f>
        <v>0</v>
      </c>
      <c r="K125" s="12"/>
      <c r="L125" s="165"/>
      <c r="M125" s="170"/>
      <c r="N125" s="171"/>
      <c r="O125" s="171"/>
      <c r="P125" s="172">
        <f>P126+P227+P259</f>
        <v>0</v>
      </c>
      <c r="Q125" s="171"/>
      <c r="R125" s="172">
        <f>R126+R227+R259</f>
        <v>209.52411528000002</v>
      </c>
      <c r="S125" s="171"/>
      <c r="T125" s="173">
        <f>T126+T227+T259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6" t="s">
        <v>90</v>
      </c>
      <c r="AT125" s="174" t="s">
        <v>82</v>
      </c>
      <c r="AU125" s="174" t="s">
        <v>83</v>
      </c>
      <c r="AY125" s="166" t="s">
        <v>135</v>
      </c>
      <c r="BK125" s="175">
        <f>BK126+BK227+BK259</f>
        <v>0</v>
      </c>
    </row>
    <row r="126" s="12" customFormat="1" ht="22.8" customHeight="1">
      <c r="A126" s="12"/>
      <c r="B126" s="165"/>
      <c r="C126" s="12"/>
      <c r="D126" s="166" t="s">
        <v>82</v>
      </c>
      <c r="E126" s="176" t="s">
        <v>90</v>
      </c>
      <c r="F126" s="176" t="s">
        <v>136</v>
      </c>
      <c r="G126" s="12"/>
      <c r="H126" s="12"/>
      <c r="I126" s="168"/>
      <c r="J126" s="177">
        <f>BK126</f>
        <v>0</v>
      </c>
      <c r="K126" s="12"/>
      <c r="L126" s="165"/>
      <c r="M126" s="170"/>
      <c r="N126" s="171"/>
      <c r="O126" s="171"/>
      <c r="P126" s="172">
        <f>SUM(P127:P226)</f>
        <v>0</v>
      </c>
      <c r="Q126" s="171"/>
      <c r="R126" s="172">
        <f>SUM(R127:R226)</f>
        <v>0.047600280000000002</v>
      </c>
      <c r="S126" s="171"/>
      <c r="T126" s="173">
        <f>SUM(T127:T226)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6" t="s">
        <v>90</v>
      </c>
      <c r="AT126" s="174" t="s">
        <v>82</v>
      </c>
      <c r="AU126" s="174" t="s">
        <v>90</v>
      </c>
      <c r="AY126" s="166" t="s">
        <v>135</v>
      </c>
      <c r="BK126" s="175">
        <f>SUM(BK127:BK226)</f>
        <v>0</v>
      </c>
    </row>
    <row r="127" s="2" customFormat="1" ht="24.15" customHeight="1">
      <c r="A127" s="37"/>
      <c r="B127" s="178"/>
      <c r="C127" s="179" t="s">
        <v>90</v>
      </c>
      <c r="D127" s="179" t="s">
        <v>137</v>
      </c>
      <c r="E127" s="180" t="s">
        <v>138</v>
      </c>
      <c r="F127" s="181" t="s">
        <v>139</v>
      </c>
      <c r="G127" s="182" t="s">
        <v>140</v>
      </c>
      <c r="H127" s="183">
        <v>428.30000000000001</v>
      </c>
      <c r="I127" s="184"/>
      <c r="J127" s="185">
        <f>ROUND(I127*H127,2)</f>
        <v>0</v>
      </c>
      <c r="K127" s="181" t="s">
        <v>141</v>
      </c>
      <c r="L127" s="38"/>
      <c r="M127" s="186" t="s">
        <v>1</v>
      </c>
      <c r="N127" s="187" t="s">
        <v>48</v>
      </c>
      <c r="O127" s="76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0" t="s">
        <v>142</v>
      </c>
      <c r="AT127" s="190" t="s">
        <v>137</v>
      </c>
      <c r="AU127" s="190" t="s">
        <v>92</v>
      </c>
      <c r="AY127" s="18" t="s">
        <v>135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90</v>
      </c>
      <c r="BK127" s="191">
        <f>ROUND(I127*H127,2)</f>
        <v>0</v>
      </c>
      <c r="BL127" s="18" t="s">
        <v>142</v>
      </c>
      <c r="BM127" s="190" t="s">
        <v>143</v>
      </c>
    </row>
    <row r="128" s="2" customFormat="1">
      <c r="A128" s="37"/>
      <c r="B128" s="38"/>
      <c r="C128" s="37"/>
      <c r="D128" s="192" t="s">
        <v>144</v>
      </c>
      <c r="E128" s="37"/>
      <c r="F128" s="193" t="s">
        <v>145</v>
      </c>
      <c r="G128" s="37"/>
      <c r="H128" s="37"/>
      <c r="I128" s="194"/>
      <c r="J128" s="37"/>
      <c r="K128" s="37"/>
      <c r="L128" s="38"/>
      <c r="M128" s="195"/>
      <c r="N128" s="196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144</v>
      </c>
      <c r="AU128" s="18" t="s">
        <v>92</v>
      </c>
    </row>
    <row r="129" s="13" customFormat="1">
      <c r="A129" s="13"/>
      <c r="B129" s="197"/>
      <c r="C129" s="13"/>
      <c r="D129" s="192" t="s">
        <v>146</v>
      </c>
      <c r="E129" s="198" t="s">
        <v>1</v>
      </c>
      <c r="F129" s="199" t="s">
        <v>147</v>
      </c>
      <c r="G129" s="13"/>
      <c r="H129" s="198" t="s">
        <v>1</v>
      </c>
      <c r="I129" s="200"/>
      <c r="J129" s="13"/>
      <c r="K129" s="13"/>
      <c r="L129" s="197"/>
      <c r="M129" s="201"/>
      <c r="N129" s="202"/>
      <c r="O129" s="202"/>
      <c r="P129" s="202"/>
      <c r="Q129" s="202"/>
      <c r="R129" s="202"/>
      <c r="S129" s="202"/>
      <c r="T129" s="20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8" t="s">
        <v>146</v>
      </c>
      <c r="AU129" s="198" t="s">
        <v>92</v>
      </c>
      <c r="AV129" s="13" t="s">
        <v>90</v>
      </c>
      <c r="AW129" s="13" t="s">
        <v>36</v>
      </c>
      <c r="AX129" s="13" t="s">
        <v>83</v>
      </c>
      <c r="AY129" s="198" t="s">
        <v>135</v>
      </c>
    </row>
    <row r="130" s="14" customFormat="1">
      <c r="A130" s="14"/>
      <c r="B130" s="204"/>
      <c r="C130" s="14"/>
      <c r="D130" s="192" t="s">
        <v>146</v>
      </c>
      <c r="E130" s="205" t="s">
        <v>1</v>
      </c>
      <c r="F130" s="206" t="s">
        <v>148</v>
      </c>
      <c r="G130" s="14"/>
      <c r="H130" s="207">
        <v>428.30000000000001</v>
      </c>
      <c r="I130" s="208"/>
      <c r="J130" s="14"/>
      <c r="K130" s="14"/>
      <c r="L130" s="204"/>
      <c r="M130" s="209"/>
      <c r="N130" s="210"/>
      <c r="O130" s="210"/>
      <c r="P130" s="210"/>
      <c r="Q130" s="210"/>
      <c r="R130" s="210"/>
      <c r="S130" s="210"/>
      <c r="T130" s="21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05" t="s">
        <v>146</v>
      </c>
      <c r="AU130" s="205" t="s">
        <v>92</v>
      </c>
      <c r="AV130" s="14" t="s">
        <v>92</v>
      </c>
      <c r="AW130" s="14" t="s">
        <v>36</v>
      </c>
      <c r="AX130" s="14" t="s">
        <v>83</v>
      </c>
      <c r="AY130" s="205" t="s">
        <v>135</v>
      </c>
    </row>
    <row r="131" s="15" customFormat="1">
      <c r="A131" s="15"/>
      <c r="B131" s="212"/>
      <c r="C131" s="15"/>
      <c r="D131" s="192" t="s">
        <v>146</v>
      </c>
      <c r="E131" s="213" t="s">
        <v>1</v>
      </c>
      <c r="F131" s="214" t="s">
        <v>149</v>
      </c>
      <c r="G131" s="15"/>
      <c r="H131" s="215">
        <v>428.30000000000001</v>
      </c>
      <c r="I131" s="216"/>
      <c r="J131" s="15"/>
      <c r="K131" s="15"/>
      <c r="L131" s="212"/>
      <c r="M131" s="217"/>
      <c r="N131" s="218"/>
      <c r="O131" s="218"/>
      <c r="P131" s="218"/>
      <c r="Q131" s="218"/>
      <c r="R131" s="218"/>
      <c r="S131" s="218"/>
      <c r="T131" s="219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13" t="s">
        <v>146</v>
      </c>
      <c r="AU131" s="213" t="s">
        <v>92</v>
      </c>
      <c r="AV131" s="15" t="s">
        <v>142</v>
      </c>
      <c r="AW131" s="15" t="s">
        <v>36</v>
      </c>
      <c r="AX131" s="15" t="s">
        <v>90</v>
      </c>
      <c r="AY131" s="213" t="s">
        <v>135</v>
      </c>
    </row>
    <row r="132" s="2" customFormat="1" ht="33" customHeight="1">
      <c r="A132" s="37"/>
      <c r="B132" s="178"/>
      <c r="C132" s="179" t="s">
        <v>92</v>
      </c>
      <c r="D132" s="179" t="s">
        <v>137</v>
      </c>
      <c r="E132" s="180" t="s">
        <v>150</v>
      </c>
      <c r="F132" s="181" t="s">
        <v>151</v>
      </c>
      <c r="G132" s="182" t="s">
        <v>152</v>
      </c>
      <c r="H132" s="183">
        <v>49.244999999999997</v>
      </c>
      <c r="I132" s="184"/>
      <c r="J132" s="185">
        <f>ROUND(I132*H132,2)</f>
        <v>0</v>
      </c>
      <c r="K132" s="181" t="s">
        <v>141</v>
      </c>
      <c r="L132" s="38"/>
      <c r="M132" s="186" t="s">
        <v>1</v>
      </c>
      <c r="N132" s="187" t="s">
        <v>48</v>
      </c>
      <c r="O132" s="76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0" t="s">
        <v>142</v>
      </c>
      <c r="AT132" s="190" t="s">
        <v>137</v>
      </c>
      <c r="AU132" s="190" t="s">
        <v>92</v>
      </c>
      <c r="AY132" s="18" t="s">
        <v>135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90</v>
      </c>
      <c r="BK132" s="191">
        <f>ROUND(I132*H132,2)</f>
        <v>0</v>
      </c>
      <c r="BL132" s="18" t="s">
        <v>142</v>
      </c>
      <c r="BM132" s="190" t="s">
        <v>153</v>
      </c>
    </row>
    <row r="133" s="2" customFormat="1">
      <c r="A133" s="37"/>
      <c r="B133" s="38"/>
      <c r="C133" s="37"/>
      <c r="D133" s="192" t="s">
        <v>144</v>
      </c>
      <c r="E133" s="37"/>
      <c r="F133" s="193" t="s">
        <v>154</v>
      </c>
      <c r="G133" s="37"/>
      <c r="H133" s="37"/>
      <c r="I133" s="194"/>
      <c r="J133" s="37"/>
      <c r="K133" s="37"/>
      <c r="L133" s="38"/>
      <c r="M133" s="195"/>
      <c r="N133" s="196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144</v>
      </c>
      <c r="AU133" s="18" t="s">
        <v>92</v>
      </c>
    </row>
    <row r="134" s="13" customFormat="1">
      <c r="A134" s="13"/>
      <c r="B134" s="197"/>
      <c r="C134" s="13"/>
      <c r="D134" s="192" t="s">
        <v>146</v>
      </c>
      <c r="E134" s="198" t="s">
        <v>1</v>
      </c>
      <c r="F134" s="199" t="s">
        <v>155</v>
      </c>
      <c r="G134" s="13"/>
      <c r="H134" s="198" t="s">
        <v>1</v>
      </c>
      <c r="I134" s="200"/>
      <c r="J134" s="13"/>
      <c r="K134" s="13"/>
      <c r="L134" s="197"/>
      <c r="M134" s="201"/>
      <c r="N134" s="202"/>
      <c r="O134" s="202"/>
      <c r="P134" s="202"/>
      <c r="Q134" s="202"/>
      <c r="R134" s="202"/>
      <c r="S134" s="202"/>
      <c r="T134" s="20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8" t="s">
        <v>146</v>
      </c>
      <c r="AU134" s="198" t="s">
        <v>92</v>
      </c>
      <c r="AV134" s="13" t="s">
        <v>90</v>
      </c>
      <c r="AW134" s="13" t="s">
        <v>36</v>
      </c>
      <c r="AX134" s="13" t="s">
        <v>83</v>
      </c>
      <c r="AY134" s="198" t="s">
        <v>135</v>
      </c>
    </row>
    <row r="135" s="14" customFormat="1">
      <c r="A135" s="14"/>
      <c r="B135" s="204"/>
      <c r="C135" s="14"/>
      <c r="D135" s="192" t="s">
        <v>146</v>
      </c>
      <c r="E135" s="205" t="s">
        <v>1</v>
      </c>
      <c r="F135" s="206" t="s">
        <v>156</v>
      </c>
      <c r="G135" s="14"/>
      <c r="H135" s="207">
        <v>112.92</v>
      </c>
      <c r="I135" s="208"/>
      <c r="J135" s="14"/>
      <c r="K135" s="14"/>
      <c r="L135" s="204"/>
      <c r="M135" s="209"/>
      <c r="N135" s="210"/>
      <c r="O135" s="210"/>
      <c r="P135" s="210"/>
      <c r="Q135" s="210"/>
      <c r="R135" s="210"/>
      <c r="S135" s="210"/>
      <c r="T135" s="21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05" t="s">
        <v>146</v>
      </c>
      <c r="AU135" s="205" t="s">
        <v>92</v>
      </c>
      <c r="AV135" s="14" t="s">
        <v>92</v>
      </c>
      <c r="AW135" s="14" t="s">
        <v>36</v>
      </c>
      <c r="AX135" s="14" t="s">
        <v>83</v>
      </c>
      <c r="AY135" s="205" t="s">
        <v>135</v>
      </c>
    </row>
    <row r="136" s="13" customFormat="1">
      <c r="A136" s="13"/>
      <c r="B136" s="197"/>
      <c r="C136" s="13"/>
      <c r="D136" s="192" t="s">
        <v>146</v>
      </c>
      <c r="E136" s="198" t="s">
        <v>1</v>
      </c>
      <c r="F136" s="199" t="s">
        <v>157</v>
      </c>
      <c r="G136" s="13"/>
      <c r="H136" s="198" t="s">
        <v>1</v>
      </c>
      <c r="I136" s="200"/>
      <c r="J136" s="13"/>
      <c r="K136" s="13"/>
      <c r="L136" s="197"/>
      <c r="M136" s="201"/>
      <c r="N136" s="202"/>
      <c r="O136" s="202"/>
      <c r="P136" s="202"/>
      <c r="Q136" s="202"/>
      <c r="R136" s="202"/>
      <c r="S136" s="202"/>
      <c r="T136" s="20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8" t="s">
        <v>146</v>
      </c>
      <c r="AU136" s="198" t="s">
        <v>92</v>
      </c>
      <c r="AV136" s="13" t="s">
        <v>90</v>
      </c>
      <c r="AW136" s="13" t="s">
        <v>36</v>
      </c>
      <c r="AX136" s="13" t="s">
        <v>83</v>
      </c>
      <c r="AY136" s="198" t="s">
        <v>135</v>
      </c>
    </row>
    <row r="137" s="14" customFormat="1">
      <c r="A137" s="14"/>
      <c r="B137" s="204"/>
      <c r="C137" s="14"/>
      <c r="D137" s="192" t="s">
        <v>146</v>
      </c>
      <c r="E137" s="205" t="s">
        <v>1</v>
      </c>
      <c r="F137" s="206" t="s">
        <v>158</v>
      </c>
      <c r="G137" s="14"/>
      <c r="H137" s="207">
        <v>0.56999999999999995</v>
      </c>
      <c r="I137" s="208"/>
      <c r="J137" s="14"/>
      <c r="K137" s="14"/>
      <c r="L137" s="204"/>
      <c r="M137" s="209"/>
      <c r="N137" s="210"/>
      <c r="O137" s="210"/>
      <c r="P137" s="210"/>
      <c r="Q137" s="210"/>
      <c r="R137" s="210"/>
      <c r="S137" s="210"/>
      <c r="T137" s="21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5" t="s">
        <v>146</v>
      </c>
      <c r="AU137" s="205" t="s">
        <v>92</v>
      </c>
      <c r="AV137" s="14" t="s">
        <v>92</v>
      </c>
      <c r="AW137" s="14" t="s">
        <v>36</v>
      </c>
      <c r="AX137" s="14" t="s">
        <v>83</v>
      </c>
      <c r="AY137" s="205" t="s">
        <v>135</v>
      </c>
    </row>
    <row r="138" s="13" customFormat="1">
      <c r="A138" s="13"/>
      <c r="B138" s="197"/>
      <c r="C138" s="13"/>
      <c r="D138" s="192" t="s">
        <v>146</v>
      </c>
      <c r="E138" s="198" t="s">
        <v>1</v>
      </c>
      <c r="F138" s="199" t="s">
        <v>159</v>
      </c>
      <c r="G138" s="13"/>
      <c r="H138" s="198" t="s">
        <v>1</v>
      </c>
      <c r="I138" s="200"/>
      <c r="J138" s="13"/>
      <c r="K138" s="13"/>
      <c r="L138" s="197"/>
      <c r="M138" s="201"/>
      <c r="N138" s="202"/>
      <c r="O138" s="202"/>
      <c r="P138" s="202"/>
      <c r="Q138" s="202"/>
      <c r="R138" s="202"/>
      <c r="S138" s="202"/>
      <c r="T138" s="20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8" t="s">
        <v>146</v>
      </c>
      <c r="AU138" s="198" t="s">
        <v>92</v>
      </c>
      <c r="AV138" s="13" t="s">
        <v>90</v>
      </c>
      <c r="AW138" s="13" t="s">
        <v>36</v>
      </c>
      <c r="AX138" s="13" t="s">
        <v>83</v>
      </c>
      <c r="AY138" s="198" t="s">
        <v>135</v>
      </c>
    </row>
    <row r="139" s="14" customFormat="1">
      <c r="A139" s="14"/>
      <c r="B139" s="204"/>
      <c r="C139" s="14"/>
      <c r="D139" s="192" t="s">
        <v>146</v>
      </c>
      <c r="E139" s="205" t="s">
        <v>1</v>
      </c>
      <c r="F139" s="206" t="s">
        <v>160</v>
      </c>
      <c r="G139" s="14"/>
      <c r="H139" s="207">
        <v>-64.245000000000005</v>
      </c>
      <c r="I139" s="208"/>
      <c r="J139" s="14"/>
      <c r="K139" s="14"/>
      <c r="L139" s="204"/>
      <c r="M139" s="209"/>
      <c r="N139" s="210"/>
      <c r="O139" s="210"/>
      <c r="P139" s="210"/>
      <c r="Q139" s="210"/>
      <c r="R139" s="210"/>
      <c r="S139" s="210"/>
      <c r="T139" s="21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5" t="s">
        <v>146</v>
      </c>
      <c r="AU139" s="205" t="s">
        <v>92</v>
      </c>
      <c r="AV139" s="14" t="s">
        <v>92</v>
      </c>
      <c r="AW139" s="14" t="s">
        <v>36</v>
      </c>
      <c r="AX139" s="14" t="s">
        <v>83</v>
      </c>
      <c r="AY139" s="205" t="s">
        <v>135</v>
      </c>
    </row>
    <row r="140" s="15" customFormat="1">
      <c r="A140" s="15"/>
      <c r="B140" s="212"/>
      <c r="C140" s="15"/>
      <c r="D140" s="192" t="s">
        <v>146</v>
      </c>
      <c r="E140" s="213" t="s">
        <v>1</v>
      </c>
      <c r="F140" s="214" t="s">
        <v>149</v>
      </c>
      <c r="G140" s="15"/>
      <c r="H140" s="215">
        <v>49.24499999999999</v>
      </c>
      <c r="I140" s="216"/>
      <c r="J140" s="15"/>
      <c r="K140" s="15"/>
      <c r="L140" s="212"/>
      <c r="M140" s="217"/>
      <c r="N140" s="218"/>
      <c r="O140" s="218"/>
      <c r="P140" s="218"/>
      <c r="Q140" s="218"/>
      <c r="R140" s="218"/>
      <c r="S140" s="218"/>
      <c r="T140" s="219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13" t="s">
        <v>146</v>
      </c>
      <c r="AU140" s="213" t="s">
        <v>92</v>
      </c>
      <c r="AV140" s="15" t="s">
        <v>142</v>
      </c>
      <c r="AW140" s="15" t="s">
        <v>36</v>
      </c>
      <c r="AX140" s="15" t="s">
        <v>90</v>
      </c>
      <c r="AY140" s="213" t="s">
        <v>135</v>
      </c>
    </row>
    <row r="141" s="2" customFormat="1" ht="37.8" customHeight="1">
      <c r="A141" s="37"/>
      <c r="B141" s="178"/>
      <c r="C141" s="179" t="s">
        <v>161</v>
      </c>
      <c r="D141" s="179" t="s">
        <v>137</v>
      </c>
      <c r="E141" s="180" t="s">
        <v>162</v>
      </c>
      <c r="F141" s="181" t="s">
        <v>163</v>
      </c>
      <c r="G141" s="182" t="s">
        <v>152</v>
      </c>
      <c r="H141" s="183">
        <v>105.06</v>
      </c>
      <c r="I141" s="184"/>
      <c r="J141" s="185">
        <f>ROUND(I141*H141,2)</f>
        <v>0</v>
      </c>
      <c r="K141" s="181" t="s">
        <v>141</v>
      </c>
      <c r="L141" s="38"/>
      <c r="M141" s="186" t="s">
        <v>1</v>
      </c>
      <c r="N141" s="187" t="s">
        <v>48</v>
      </c>
      <c r="O141" s="76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0" t="s">
        <v>142</v>
      </c>
      <c r="AT141" s="190" t="s">
        <v>137</v>
      </c>
      <c r="AU141" s="190" t="s">
        <v>92</v>
      </c>
      <c r="AY141" s="18" t="s">
        <v>135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90</v>
      </c>
      <c r="BK141" s="191">
        <f>ROUND(I141*H141,2)</f>
        <v>0</v>
      </c>
      <c r="BL141" s="18" t="s">
        <v>142</v>
      </c>
      <c r="BM141" s="190" t="s">
        <v>164</v>
      </c>
    </row>
    <row r="142" s="2" customFormat="1">
      <c r="A142" s="37"/>
      <c r="B142" s="38"/>
      <c r="C142" s="37"/>
      <c r="D142" s="192" t="s">
        <v>144</v>
      </c>
      <c r="E142" s="37"/>
      <c r="F142" s="193" t="s">
        <v>165</v>
      </c>
      <c r="G142" s="37"/>
      <c r="H142" s="37"/>
      <c r="I142" s="194"/>
      <c r="J142" s="37"/>
      <c r="K142" s="37"/>
      <c r="L142" s="38"/>
      <c r="M142" s="195"/>
      <c r="N142" s="196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144</v>
      </c>
      <c r="AU142" s="18" t="s">
        <v>92</v>
      </c>
    </row>
    <row r="143" s="13" customFormat="1">
      <c r="A143" s="13"/>
      <c r="B143" s="197"/>
      <c r="C143" s="13"/>
      <c r="D143" s="192" t="s">
        <v>146</v>
      </c>
      <c r="E143" s="198" t="s">
        <v>1</v>
      </c>
      <c r="F143" s="199" t="s">
        <v>155</v>
      </c>
      <c r="G143" s="13"/>
      <c r="H143" s="198" t="s">
        <v>1</v>
      </c>
      <c r="I143" s="200"/>
      <c r="J143" s="13"/>
      <c r="K143" s="13"/>
      <c r="L143" s="197"/>
      <c r="M143" s="201"/>
      <c r="N143" s="202"/>
      <c r="O143" s="202"/>
      <c r="P143" s="202"/>
      <c r="Q143" s="202"/>
      <c r="R143" s="202"/>
      <c r="S143" s="202"/>
      <c r="T143" s="20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8" t="s">
        <v>146</v>
      </c>
      <c r="AU143" s="198" t="s">
        <v>92</v>
      </c>
      <c r="AV143" s="13" t="s">
        <v>90</v>
      </c>
      <c r="AW143" s="13" t="s">
        <v>36</v>
      </c>
      <c r="AX143" s="13" t="s">
        <v>83</v>
      </c>
      <c r="AY143" s="198" t="s">
        <v>135</v>
      </c>
    </row>
    <row r="144" s="14" customFormat="1">
      <c r="A144" s="14"/>
      <c r="B144" s="204"/>
      <c r="C144" s="14"/>
      <c r="D144" s="192" t="s">
        <v>146</v>
      </c>
      <c r="E144" s="205" t="s">
        <v>1</v>
      </c>
      <c r="F144" s="206" t="s">
        <v>156</v>
      </c>
      <c r="G144" s="14"/>
      <c r="H144" s="207">
        <v>112.92</v>
      </c>
      <c r="I144" s="208"/>
      <c r="J144" s="14"/>
      <c r="K144" s="14"/>
      <c r="L144" s="204"/>
      <c r="M144" s="209"/>
      <c r="N144" s="210"/>
      <c r="O144" s="210"/>
      <c r="P144" s="210"/>
      <c r="Q144" s="210"/>
      <c r="R144" s="210"/>
      <c r="S144" s="210"/>
      <c r="T144" s="21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5" t="s">
        <v>146</v>
      </c>
      <c r="AU144" s="205" t="s">
        <v>92</v>
      </c>
      <c r="AV144" s="14" t="s">
        <v>92</v>
      </c>
      <c r="AW144" s="14" t="s">
        <v>36</v>
      </c>
      <c r="AX144" s="14" t="s">
        <v>83</v>
      </c>
      <c r="AY144" s="205" t="s">
        <v>135</v>
      </c>
    </row>
    <row r="145" s="13" customFormat="1">
      <c r="A145" s="13"/>
      <c r="B145" s="197"/>
      <c r="C145" s="13"/>
      <c r="D145" s="192" t="s">
        <v>146</v>
      </c>
      <c r="E145" s="198" t="s">
        <v>1</v>
      </c>
      <c r="F145" s="199" t="s">
        <v>157</v>
      </c>
      <c r="G145" s="13"/>
      <c r="H145" s="198" t="s">
        <v>1</v>
      </c>
      <c r="I145" s="200"/>
      <c r="J145" s="13"/>
      <c r="K145" s="13"/>
      <c r="L145" s="197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8" t="s">
        <v>146</v>
      </c>
      <c r="AU145" s="198" t="s">
        <v>92</v>
      </c>
      <c r="AV145" s="13" t="s">
        <v>90</v>
      </c>
      <c r="AW145" s="13" t="s">
        <v>36</v>
      </c>
      <c r="AX145" s="13" t="s">
        <v>83</v>
      </c>
      <c r="AY145" s="198" t="s">
        <v>135</v>
      </c>
    </row>
    <row r="146" s="14" customFormat="1">
      <c r="A146" s="14"/>
      <c r="B146" s="204"/>
      <c r="C146" s="14"/>
      <c r="D146" s="192" t="s">
        <v>146</v>
      </c>
      <c r="E146" s="205" t="s">
        <v>1</v>
      </c>
      <c r="F146" s="206" t="s">
        <v>158</v>
      </c>
      <c r="G146" s="14"/>
      <c r="H146" s="207">
        <v>0.56999999999999995</v>
      </c>
      <c r="I146" s="208"/>
      <c r="J146" s="14"/>
      <c r="K146" s="14"/>
      <c r="L146" s="204"/>
      <c r="M146" s="209"/>
      <c r="N146" s="210"/>
      <c r="O146" s="210"/>
      <c r="P146" s="210"/>
      <c r="Q146" s="210"/>
      <c r="R146" s="210"/>
      <c r="S146" s="210"/>
      <c r="T146" s="21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5" t="s">
        <v>146</v>
      </c>
      <c r="AU146" s="205" t="s">
        <v>92</v>
      </c>
      <c r="AV146" s="14" t="s">
        <v>92</v>
      </c>
      <c r="AW146" s="14" t="s">
        <v>36</v>
      </c>
      <c r="AX146" s="14" t="s">
        <v>83</v>
      </c>
      <c r="AY146" s="205" t="s">
        <v>135</v>
      </c>
    </row>
    <row r="147" s="13" customFormat="1">
      <c r="A147" s="13"/>
      <c r="B147" s="197"/>
      <c r="C147" s="13"/>
      <c r="D147" s="192" t="s">
        <v>146</v>
      </c>
      <c r="E147" s="198" t="s">
        <v>1</v>
      </c>
      <c r="F147" s="199" t="s">
        <v>166</v>
      </c>
      <c r="G147" s="13"/>
      <c r="H147" s="198" t="s">
        <v>1</v>
      </c>
      <c r="I147" s="200"/>
      <c r="J147" s="13"/>
      <c r="K147" s="13"/>
      <c r="L147" s="197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8" t="s">
        <v>146</v>
      </c>
      <c r="AU147" s="198" t="s">
        <v>92</v>
      </c>
      <c r="AV147" s="13" t="s">
        <v>90</v>
      </c>
      <c r="AW147" s="13" t="s">
        <v>36</v>
      </c>
      <c r="AX147" s="13" t="s">
        <v>83</v>
      </c>
      <c r="AY147" s="198" t="s">
        <v>135</v>
      </c>
    </row>
    <row r="148" s="14" customFormat="1">
      <c r="A148" s="14"/>
      <c r="B148" s="204"/>
      <c r="C148" s="14"/>
      <c r="D148" s="192" t="s">
        <v>146</v>
      </c>
      <c r="E148" s="205" t="s">
        <v>1</v>
      </c>
      <c r="F148" s="206" t="s">
        <v>167</v>
      </c>
      <c r="G148" s="14"/>
      <c r="H148" s="207">
        <v>-4.79</v>
      </c>
      <c r="I148" s="208"/>
      <c r="J148" s="14"/>
      <c r="K148" s="14"/>
      <c r="L148" s="204"/>
      <c r="M148" s="209"/>
      <c r="N148" s="210"/>
      <c r="O148" s="210"/>
      <c r="P148" s="210"/>
      <c r="Q148" s="210"/>
      <c r="R148" s="210"/>
      <c r="S148" s="210"/>
      <c r="T148" s="21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5" t="s">
        <v>146</v>
      </c>
      <c r="AU148" s="205" t="s">
        <v>92</v>
      </c>
      <c r="AV148" s="14" t="s">
        <v>92</v>
      </c>
      <c r="AW148" s="14" t="s">
        <v>36</v>
      </c>
      <c r="AX148" s="14" t="s">
        <v>83</v>
      </c>
      <c r="AY148" s="205" t="s">
        <v>135</v>
      </c>
    </row>
    <row r="149" s="13" customFormat="1">
      <c r="A149" s="13"/>
      <c r="B149" s="197"/>
      <c r="C149" s="13"/>
      <c r="D149" s="192" t="s">
        <v>146</v>
      </c>
      <c r="E149" s="198" t="s">
        <v>1</v>
      </c>
      <c r="F149" s="199" t="s">
        <v>168</v>
      </c>
      <c r="G149" s="13"/>
      <c r="H149" s="198" t="s">
        <v>1</v>
      </c>
      <c r="I149" s="200"/>
      <c r="J149" s="13"/>
      <c r="K149" s="13"/>
      <c r="L149" s="197"/>
      <c r="M149" s="201"/>
      <c r="N149" s="202"/>
      <c r="O149" s="202"/>
      <c r="P149" s="202"/>
      <c r="Q149" s="202"/>
      <c r="R149" s="202"/>
      <c r="S149" s="202"/>
      <c r="T149" s="20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8" t="s">
        <v>146</v>
      </c>
      <c r="AU149" s="198" t="s">
        <v>92</v>
      </c>
      <c r="AV149" s="13" t="s">
        <v>90</v>
      </c>
      <c r="AW149" s="13" t="s">
        <v>36</v>
      </c>
      <c r="AX149" s="13" t="s">
        <v>83</v>
      </c>
      <c r="AY149" s="198" t="s">
        <v>135</v>
      </c>
    </row>
    <row r="150" s="14" customFormat="1">
      <c r="A150" s="14"/>
      <c r="B150" s="204"/>
      <c r="C150" s="14"/>
      <c r="D150" s="192" t="s">
        <v>146</v>
      </c>
      <c r="E150" s="205" t="s">
        <v>1</v>
      </c>
      <c r="F150" s="206" t="s">
        <v>169</v>
      </c>
      <c r="G150" s="14"/>
      <c r="H150" s="207">
        <v>-3.6400000000000001</v>
      </c>
      <c r="I150" s="208"/>
      <c r="J150" s="14"/>
      <c r="K150" s="14"/>
      <c r="L150" s="204"/>
      <c r="M150" s="209"/>
      <c r="N150" s="210"/>
      <c r="O150" s="210"/>
      <c r="P150" s="210"/>
      <c r="Q150" s="210"/>
      <c r="R150" s="210"/>
      <c r="S150" s="210"/>
      <c r="T150" s="21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5" t="s">
        <v>146</v>
      </c>
      <c r="AU150" s="205" t="s">
        <v>92</v>
      </c>
      <c r="AV150" s="14" t="s">
        <v>92</v>
      </c>
      <c r="AW150" s="14" t="s">
        <v>36</v>
      </c>
      <c r="AX150" s="14" t="s">
        <v>83</v>
      </c>
      <c r="AY150" s="205" t="s">
        <v>135</v>
      </c>
    </row>
    <row r="151" s="15" customFormat="1">
      <c r="A151" s="15"/>
      <c r="B151" s="212"/>
      <c r="C151" s="15"/>
      <c r="D151" s="192" t="s">
        <v>146</v>
      </c>
      <c r="E151" s="213" t="s">
        <v>1</v>
      </c>
      <c r="F151" s="214" t="s">
        <v>149</v>
      </c>
      <c r="G151" s="15"/>
      <c r="H151" s="215">
        <v>105.05999999999999</v>
      </c>
      <c r="I151" s="216"/>
      <c r="J151" s="15"/>
      <c r="K151" s="15"/>
      <c r="L151" s="212"/>
      <c r="M151" s="217"/>
      <c r="N151" s="218"/>
      <c r="O151" s="218"/>
      <c r="P151" s="218"/>
      <c r="Q151" s="218"/>
      <c r="R151" s="218"/>
      <c r="S151" s="218"/>
      <c r="T151" s="21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13" t="s">
        <v>146</v>
      </c>
      <c r="AU151" s="213" t="s">
        <v>92</v>
      </c>
      <c r="AV151" s="15" t="s">
        <v>142</v>
      </c>
      <c r="AW151" s="15" t="s">
        <v>36</v>
      </c>
      <c r="AX151" s="15" t="s">
        <v>90</v>
      </c>
      <c r="AY151" s="213" t="s">
        <v>135</v>
      </c>
    </row>
    <row r="152" s="2" customFormat="1" ht="37.8" customHeight="1">
      <c r="A152" s="37"/>
      <c r="B152" s="178"/>
      <c r="C152" s="179" t="s">
        <v>142</v>
      </c>
      <c r="D152" s="179" t="s">
        <v>137</v>
      </c>
      <c r="E152" s="180" t="s">
        <v>170</v>
      </c>
      <c r="F152" s="181" t="s">
        <v>171</v>
      </c>
      <c r="G152" s="182" t="s">
        <v>152</v>
      </c>
      <c r="H152" s="183">
        <v>2416.3800000000001</v>
      </c>
      <c r="I152" s="184"/>
      <c r="J152" s="185">
        <f>ROUND(I152*H152,2)</f>
        <v>0</v>
      </c>
      <c r="K152" s="181" t="s">
        <v>141</v>
      </c>
      <c r="L152" s="38"/>
      <c r="M152" s="186" t="s">
        <v>1</v>
      </c>
      <c r="N152" s="187" t="s">
        <v>48</v>
      </c>
      <c r="O152" s="76"/>
      <c r="P152" s="188">
        <f>O152*H152</f>
        <v>0</v>
      </c>
      <c r="Q152" s="188">
        <v>0</v>
      </c>
      <c r="R152" s="188">
        <f>Q152*H152</f>
        <v>0</v>
      </c>
      <c r="S152" s="188">
        <v>0</v>
      </c>
      <c r="T152" s="18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0" t="s">
        <v>142</v>
      </c>
      <c r="AT152" s="190" t="s">
        <v>137</v>
      </c>
      <c r="AU152" s="190" t="s">
        <v>92</v>
      </c>
      <c r="AY152" s="18" t="s">
        <v>135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90</v>
      </c>
      <c r="BK152" s="191">
        <f>ROUND(I152*H152,2)</f>
        <v>0</v>
      </c>
      <c r="BL152" s="18" t="s">
        <v>142</v>
      </c>
      <c r="BM152" s="190" t="s">
        <v>172</v>
      </c>
    </row>
    <row r="153" s="2" customFormat="1">
      <c r="A153" s="37"/>
      <c r="B153" s="38"/>
      <c r="C153" s="37"/>
      <c r="D153" s="192" t="s">
        <v>144</v>
      </c>
      <c r="E153" s="37"/>
      <c r="F153" s="193" t="s">
        <v>173</v>
      </c>
      <c r="G153" s="37"/>
      <c r="H153" s="37"/>
      <c r="I153" s="194"/>
      <c r="J153" s="37"/>
      <c r="K153" s="37"/>
      <c r="L153" s="38"/>
      <c r="M153" s="195"/>
      <c r="N153" s="196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144</v>
      </c>
      <c r="AU153" s="18" t="s">
        <v>92</v>
      </c>
    </row>
    <row r="154" s="13" customFormat="1">
      <c r="A154" s="13"/>
      <c r="B154" s="197"/>
      <c r="C154" s="13"/>
      <c r="D154" s="192" t="s">
        <v>146</v>
      </c>
      <c r="E154" s="198" t="s">
        <v>1</v>
      </c>
      <c r="F154" s="199" t="s">
        <v>174</v>
      </c>
      <c r="G154" s="13"/>
      <c r="H154" s="198" t="s">
        <v>1</v>
      </c>
      <c r="I154" s="200"/>
      <c r="J154" s="13"/>
      <c r="K154" s="13"/>
      <c r="L154" s="197"/>
      <c r="M154" s="201"/>
      <c r="N154" s="202"/>
      <c r="O154" s="202"/>
      <c r="P154" s="202"/>
      <c r="Q154" s="202"/>
      <c r="R154" s="202"/>
      <c r="S154" s="202"/>
      <c r="T154" s="20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8" t="s">
        <v>146</v>
      </c>
      <c r="AU154" s="198" t="s">
        <v>92</v>
      </c>
      <c r="AV154" s="13" t="s">
        <v>90</v>
      </c>
      <c r="AW154" s="13" t="s">
        <v>36</v>
      </c>
      <c r="AX154" s="13" t="s">
        <v>83</v>
      </c>
      <c r="AY154" s="198" t="s">
        <v>135</v>
      </c>
    </row>
    <row r="155" s="14" customFormat="1">
      <c r="A155" s="14"/>
      <c r="B155" s="204"/>
      <c r="C155" s="14"/>
      <c r="D155" s="192" t="s">
        <v>146</v>
      </c>
      <c r="E155" s="205" t="s">
        <v>1</v>
      </c>
      <c r="F155" s="206" t="s">
        <v>175</v>
      </c>
      <c r="G155" s="14"/>
      <c r="H155" s="207">
        <v>2416.3800000000001</v>
      </c>
      <c r="I155" s="208"/>
      <c r="J155" s="14"/>
      <c r="K155" s="14"/>
      <c r="L155" s="204"/>
      <c r="M155" s="209"/>
      <c r="N155" s="210"/>
      <c r="O155" s="210"/>
      <c r="P155" s="210"/>
      <c r="Q155" s="210"/>
      <c r="R155" s="210"/>
      <c r="S155" s="210"/>
      <c r="T155" s="21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5" t="s">
        <v>146</v>
      </c>
      <c r="AU155" s="205" t="s">
        <v>92</v>
      </c>
      <c r="AV155" s="14" t="s">
        <v>92</v>
      </c>
      <c r="AW155" s="14" t="s">
        <v>36</v>
      </c>
      <c r="AX155" s="14" t="s">
        <v>83</v>
      </c>
      <c r="AY155" s="205" t="s">
        <v>135</v>
      </c>
    </row>
    <row r="156" s="15" customFormat="1">
      <c r="A156" s="15"/>
      <c r="B156" s="212"/>
      <c r="C156" s="15"/>
      <c r="D156" s="192" t="s">
        <v>146</v>
      </c>
      <c r="E156" s="213" t="s">
        <v>1</v>
      </c>
      <c r="F156" s="214" t="s">
        <v>149</v>
      </c>
      <c r="G156" s="15"/>
      <c r="H156" s="215">
        <v>2416.3800000000001</v>
      </c>
      <c r="I156" s="216"/>
      <c r="J156" s="15"/>
      <c r="K156" s="15"/>
      <c r="L156" s="212"/>
      <c r="M156" s="217"/>
      <c r="N156" s="218"/>
      <c r="O156" s="218"/>
      <c r="P156" s="218"/>
      <c r="Q156" s="218"/>
      <c r="R156" s="218"/>
      <c r="S156" s="218"/>
      <c r="T156" s="21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13" t="s">
        <v>146</v>
      </c>
      <c r="AU156" s="213" t="s">
        <v>92</v>
      </c>
      <c r="AV156" s="15" t="s">
        <v>142</v>
      </c>
      <c r="AW156" s="15" t="s">
        <v>36</v>
      </c>
      <c r="AX156" s="15" t="s">
        <v>90</v>
      </c>
      <c r="AY156" s="213" t="s">
        <v>135</v>
      </c>
    </row>
    <row r="157" s="2" customFormat="1" ht="16.5" customHeight="1">
      <c r="A157" s="37"/>
      <c r="B157" s="178"/>
      <c r="C157" s="179" t="s">
        <v>176</v>
      </c>
      <c r="D157" s="179" t="s">
        <v>137</v>
      </c>
      <c r="E157" s="180" t="s">
        <v>177</v>
      </c>
      <c r="F157" s="181" t="s">
        <v>178</v>
      </c>
      <c r="G157" s="182" t="s">
        <v>152</v>
      </c>
      <c r="H157" s="183">
        <v>105.06</v>
      </c>
      <c r="I157" s="184"/>
      <c r="J157" s="185">
        <f>ROUND(I157*H157,2)</f>
        <v>0</v>
      </c>
      <c r="K157" s="181" t="s">
        <v>141</v>
      </c>
      <c r="L157" s="38"/>
      <c r="M157" s="186" t="s">
        <v>1</v>
      </c>
      <c r="N157" s="187" t="s">
        <v>48</v>
      </c>
      <c r="O157" s="76"/>
      <c r="P157" s="188">
        <f>O157*H157</f>
        <v>0</v>
      </c>
      <c r="Q157" s="188">
        <v>0</v>
      </c>
      <c r="R157" s="188">
        <f>Q157*H157</f>
        <v>0</v>
      </c>
      <c r="S157" s="188">
        <v>0</v>
      </c>
      <c r="T157" s="18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0" t="s">
        <v>142</v>
      </c>
      <c r="AT157" s="190" t="s">
        <v>137</v>
      </c>
      <c r="AU157" s="190" t="s">
        <v>92</v>
      </c>
      <c r="AY157" s="18" t="s">
        <v>135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90</v>
      </c>
      <c r="BK157" s="191">
        <f>ROUND(I157*H157,2)</f>
        <v>0</v>
      </c>
      <c r="BL157" s="18" t="s">
        <v>142</v>
      </c>
      <c r="BM157" s="190" t="s">
        <v>179</v>
      </c>
    </row>
    <row r="158" s="2" customFormat="1">
      <c r="A158" s="37"/>
      <c r="B158" s="38"/>
      <c r="C158" s="37"/>
      <c r="D158" s="192" t="s">
        <v>144</v>
      </c>
      <c r="E158" s="37"/>
      <c r="F158" s="193" t="s">
        <v>180</v>
      </c>
      <c r="G158" s="37"/>
      <c r="H158" s="37"/>
      <c r="I158" s="194"/>
      <c r="J158" s="37"/>
      <c r="K158" s="37"/>
      <c r="L158" s="38"/>
      <c r="M158" s="195"/>
      <c r="N158" s="196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144</v>
      </c>
      <c r="AU158" s="18" t="s">
        <v>92</v>
      </c>
    </row>
    <row r="159" s="13" customFormat="1">
      <c r="A159" s="13"/>
      <c r="B159" s="197"/>
      <c r="C159" s="13"/>
      <c r="D159" s="192" t="s">
        <v>146</v>
      </c>
      <c r="E159" s="198" t="s">
        <v>1</v>
      </c>
      <c r="F159" s="199" t="s">
        <v>181</v>
      </c>
      <c r="G159" s="13"/>
      <c r="H159" s="198" t="s">
        <v>1</v>
      </c>
      <c r="I159" s="200"/>
      <c r="J159" s="13"/>
      <c r="K159" s="13"/>
      <c r="L159" s="197"/>
      <c r="M159" s="201"/>
      <c r="N159" s="202"/>
      <c r="O159" s="202"/>
      <c r="P159" s="202"/>
      <c r="Q159" s="202"/>
      <c r="R159" s="202"/>
      <c r="S159" s="202"/>
      <c r="T159" s="20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8" t="s">
        <v>146</v>
      </c>
      <c r="AU159" s="198" t="s">
        <v>92</v>
      </c>
      <c r="AV159" s="13" t="s">
        <v>90</v>
      </c>
      <c r="AW159" s="13" t="s">
        <v>36</v>
      </c>
      <c r="AX159" s="13" t="s">
        <v>83</v>
      </c>
      <c r="AY159" s="198" t="s">
        <v>135</v>
      </c>
    </row>
    <row r="160" s="14" customFormat="1">
      <c r="A160" s="14"/>
      <c r="B160" s="204"/>
      <c r="C160" s="14"/>
      <c r="D160" s="192" t="s">
        <v>146</v>
      </c>
      <c r="E160" s="205" t="s">
        <v>1</v>
      </c>
      <c r="F160" s="206" t="s">
        <v>182</v>
      </c>
      <c r="G160" s="14"/>
      <c r="H160" s="207">
        <v>105.06</v>
      </c>
      <c r="I160" s="208"/>
      <c r="J160" s="14"/>
      <c r="K160" s="14"/>
      <c r="L160" s="204"/>
      <c r="M160" s="209"/>
      <c r="N160" s="210"/>
      <c r="O160" s="210"/>
      <c r="P160" s="210"/>
      <c r="Q160" s="210"/>
      <c r="R160" s="210"/>
      <c r="S160" s="210"/>
      <c r="T160" s="21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5" t="s">
        <v>146</v>
      </c>
      <c r="AU160" s="205" t="s">
        <v>92</v>
      </c>
      <c r="AV160" s="14" t="s">
        <v>92</v>
      </c>
      <c r="AW160" s="14" t="s">
        <v>36</v>
      </c>
      <c r="AX160" s="14" t="s">
        <v>83</v>
      </c>
      <c r="AY160" s="205" t="s">
        <v>135</v>
      </c>
    </row>
    <row r="161" s="15" customFormat="1">
      <c r="A161" s="15"/>
      <c r="B161" s="212"/>
      <c r="C161" s="15"/>
      <c r="D161" s="192" t="s">
        <v>146</v>
      </c>
      <c r="E161" s="213" t="s">
        <v>1</v>
      </c>
      <c r="F161" s="214" t="s">
        <v>149</v>
      </c>
      <c r="G161" s="15"/>
      <c r="H161" s="215">
        <v>105.06</v>
      </c>
      <c r="I161" s="216"/>
      <c r="J161" s="15"/>
      <c r="K161" s="15"/>
      <c r="L161" s="212"/>
      <c r="M161" s="217"/>
      <c r="N161" s="218"/>
      <c r="O161" s="218"/>
      <c r="P161" s="218"/>
      <c r="Q161" s="218"/>
      <c r="R161" s="218"/>
      <c r="S161" s="218"/>
      <c r="T161" s="21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13" t="s">
        <v>146</v>
      </c>
      <c r="AU161" s="213" t="s">
        <v>92</v>
      </c>
      <c r="AV161" s="15" t="s">
        <v>142</v>
      </c>
      <c r="AW161" s="15" t="s">
        <v>36</v>
      </c>
      <c r="AX161" s="15" t="s">
        <v>90</v>
      </c>
      <c r="AY161" s="213" t="s">
        <v>135</v>
      </c>
    </row>
    <row r="162" s="2" customFormat="1" ht="44.25" customHeight="1">
      <c r="A162" s="37"/>
      <c r="B162" s="178"/>
      <c r="C162" s="179" t="s">
        <v>183</v>
      </c>
      <c r="D162" s="179" t="s">
        <v>137</v>
      </c>
      <c r="E162" s="180" t="s">
        <v>184</v>
      </c>
      <c r="F162" s="181" t="s">
        <v>185</v>
      </c>
      <c r="G162" s="182" t="s">
        <v>186</v>
      </c>
      <c r="H162" s="183">
        <v>173.34899999999999</v>
      </c>
      <c r="I162" s="184"/>
      <c r="J162" s="185">
        <f>ROUND(I162*H162,2)</f>
        <v>0</v>
      </c>
      <c r="K162" s="181" t="s">
        <v>141</v>
      </c>
      <c r="L162" s="38"/>
      <c r="M162" s="186" t="s">
        <v>1</v>
      </c>
      <c r="N162" s="187" t="s">
        <v>48</v>
      </c>
      <c r="O162" s="76"/>
      <c r="P162" s="188">
        <f>O162*H162</f>
        <v>0</v>
      </c>
      <c r="Q162" s="188">
        <v>0</v>
      </c>
      <c r="R162" s="188">
        <f>Q162*H162</f>
        <v>0</v>
      </c>
      <c r="S162" s="188">
        <v>0</v>
      </c>
      <c r="T162" s="18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0" t="s">
        <v>142</v>
      </c>
      <c r="AT162" s="190" t="s">
        <v>137</v>
      </c>
      <c r="AU162" s="190" t="s">
        <v>92</v>
      </c>
      <c r="AY162" s="18" t="s">
        <v>135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8" t="s">
        <v>90</v>
      </c>
      <c r="BK162" s="191">
        <f>ROUND(I162*H162,2)</f>
        <v>0</v>
      </c>
      <c r="BL162" s="18" t="s">
        <v>142</v>
      </c>
      <c r="BM162" s="190" t="s">
        <v>187</v>
      </c>
    </row>
    <row r="163" s="2" customFormat="1">
      <c r="A163" s="37"/>
      <c r="B163" s="38"/>
      <c r="C163" s="37"/>
      <c r="D163" s="192" t="s">
        <v>144</v>
      </c>
      <c r="E163" s="37"/>
      <c r="F163" s="193" t="s">
        <v>185</v>
      </c>
      <c r="G163" s="37"/>
      <c r="H163" s="37"/>
      <c r="I163" s="194"/>
      <c r="J163" s="37"/>
      <c r="K163" s="37"/>
      <c r="L163" s="38"/>
      <c r="M163" s="195"/>
      <c r="N163" s="196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144</v>
      </c>
      <c r="AU163" s="18" t="s">
        <v>92</v>
      </c>
    </row>
    <row r="164" s="13" customFormat="1">
      <c r="A164" s="13"/>
      <c r="B164" s="197"/>
      <c r="C164" s="13"/>
      <c r="D164" s="192" t="s">
        <v>146</v>
      </c>
      <c r="E164" s="198" t="s">
        <v>1</v>
      </c>
      <c r="F164" s="199" t="s">
        <v>188</v>
      </c>
      <c r="G164" s="13"/>
      <c r="H164" s="198" t="s">
        <v>1</v>
      </c>
      <c r="I164" s="200"/>
      <c r="J164" s="13"/>
      <c r="K164" s="13"/>
      <c r="L164" s="197"/>
      <c r="M164" s="201"/>
      <c r="N164" s="202"/>
      <c r="O164" s="202"/>
      <c r="P164" s="202"/>
      <c r="Q164" s="202"/>
      <c r="R164" s="202"/>
      <c r="S164" s="202"/>
      <c r="T164" s="20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8" t="s">
        <v>146</v>
      </c>
      <c r="AU164" s="198" t="s">
        <v>92</v>
      </c>
      <c r="AV164" s="13" t="s">
        <v>90</v>
      </c>
      <c r="AW164" s="13" t="s">
        <v>36</v>
      </c>
      <c r="AX164" s="13" t="s">
        <v>83</v>
      </c>
      <c r="AY164" s="198" t="s">
        <v>135</v>
      </c>
    </row>
    <row r="165" s="13" customFormat="1">
      <c r="A165" s="13"/>
      <c r="B165" s="197"/>
      <c r="C165" s="13"/>
      <c r="D165" s="192" t="s">
        <v>146</v>
      </c>
      <c r="E165" s="198" t="s">
        <v>1</v>
      </c>
      <c r="F165" s="199" t="s">
        <v>189</v>
      </c>
      <c r="G165" s="13"/>
      <c r="H165" s="198" t="s">
        <v>1</v>
      </c>
      <c r="I165" s="200"/>
      <c r="J165" s="13"/>
      <c r="K165" s="13"/>
      <c r="L165" s="197"/>
      <c r="M165" s="201"/>
      <c r="N165" s="202"/>
      <c r="O165" s="202"/>
      <c r="P165" s="202"/>
      <c r="Q165" s="202"/>
      <c r="R165" s="202"/>
      <c r="S165" s="202"/>
      <c r="T165" s="20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8" t="s">
        <v>146</v>
      </c>
      <c r="AU165" s="198" t="s">
        <v>92</v>
      </c>
      <c r="AV165" s="13" t="s">
        <v>90</v>
      </c>
      <c r="AW165" s="13" t="s">
        <v>36</v>
      </c>
      <c r="AX165" s="13" t="s">
        <v>83</v>
      </c>
      <c r="AY165" s="198" t="s">
        <v>135</v>
      </c>
    </row>
    <row r="166" s="14" customFormat="1">
      <c r="A166" s="14"/>
      <c r="B166" s="204"/>
      <c r="C166" s="14"/>
      <c r="D166" s="192" t="s">
        <v>146</v>
      </c>
      <c r="E166" s="205" t="s">
        <v>1</v>
      </c>
      <c r="F166" s="206" t="s">
        <v>190</v>
      </c>
      <c r="G166" s="14"/>
      <c r="H166" s="207">
        <v>173.34899999999999</v>
      </c>
      <c r="I166" s="208"/>
      <c r="J166" s="14"/>
      <c r="K166" s="14"/>
      <c r="L166" s="204"/>
      <c r="M166" s="209"/>
      <c r="N166" s="210"/>
      <c r="O166" s="210"/>
      <c r="P166" s="210"/>
      <c r="Q166" s="210"/>
      <c r="R166" s="210"/>
      <c r="S166" s="210"/>
      <c r="T166" s="21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5" t="s">
        <v>146</v>
      </c>
      <c r="AU166" s="205" t="s">
        <v>92</v>
      </c>
      <c r="AV166" s="14" t="s">
        <v>92</v>
      </c>
      <c r="AW166" s="14" t="s">
        <v>36</v>
      </c>
      <c r="AX166" s="14" t="s">
        <v>83</v>
      </c>
      <c r="AY166" s="205" t="s">
        <v>135</v>
      </c>
    </row>
    <row r="167" s="15" customFormat="1">
      <c r="A167" s="15"/>
      <c r="B167" s="212"/>
      <c r="C167" s="15"/>
      <c r="D167" s="192" t="s">
        <v>146</v>
      </c>
      <c r="E167" s="213" t="s">
        <v>1</v>
      </c>
      <c r="F167" s="214" t="s">
        <v>149</v>
      </c>
      <c r="G167" s="15"/>
      <c r="H167" s="215">
        <v>173.34899999999999</v>
      </c>
      <c r="I167" s="216"/>
      <c r="J167" s="15"/>
      <c r="K167" s="15"/>
      <c r="L167" s="212"/>
      <c r="M167" s="217"/>
      <c r="N167" s="218"/>
      <c r="O167" s="218"/>
      <c r="P167" s="218"/>
      <c r="Q167" s="218"/>
      <c r="R167" s="218"/>
      <c r="S167" s="218"/>
      <c r="T167" s="21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13" t="s">
        <v>146</v>
      </c>
      <c r="AU167" s="213" t="s">
        <v>92</v>
      </c>
      <c r="AV167" s="15" t="s">
        <v>142</v>
      </c>
      <c r="AW167" s="15" t="s">
        <v>36</v>
      </c>
      <c r="AX167" s="15" t="s">
        <v>90</v>
      </c>
      <c r="AY167" s="213" t="s">
        <v>135</v>
      </c>
    </row>
    <row r="168" s="2" customFormat="1" ht="33" customHeight="1">
      <c r="A168" s="37"/>
      <c r="B168" s="178"/>
      <c r="C168" s="179" t="s">
        <v>191</v>
      </c>
      <c r="D168" s="179" t="s">
        <v>137</v>
      </c>
      <c r="E168" s="180" t="s">
        <v>192</v>
      </c>
      <c r="F168" s="181" t="s">
        <v>151</v>
      </c>
      <c r="G168" s="182" t="s">
        <v>152</v>
      </c>
      <c r="H168" s="183">
        <v>146.25999999999999</v>
      </c>
      <c r="I168" s="184"/>
      <c r="J168" s="185">
        <f>ROUND(I168*H168,2)</f>
        <v>0</v>
      </c>
      <c r="K168" s="181" t="s">
        <v>141</v>
      </c>
      <c r="L168" s="38"/>
      <c r="M168" s="186" t="s">
        <v>1</v>
      </c>
      <c r="N168" s="187" t="s">
        <v>48</v>
      </c>
      <c r="O168" s="76"/>
      <c r="P168" s="188">
        <f>O168*H168</f>
        <v>0</v>
      </c>
      <c r="Q168" s="188">
        <v>0</v>
      </c>
      <c r="R168" s="188">
        <f>Q168*H168</f>
        <v>0</v>
      </c>
      <c r="S168" s="188">
        <v>0</v>
      </c>
      <c r="T168" s="18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0" t="s">
        <v>142</v>
      </c>
      <c r="AT168" s="190" t="s">
        <v>137</v>
      </c>
      <c r="AU168" s="190" t="s">
        <v>92</v>
      </c>
      <c r="AY168" s="18" t="s">
        <v>135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8" t="s">
        <v>90</v>
      </c>
      <c r="BK168" s="191">
        <f>ROUND(I168*H168,2)</f>
        <v>0</v>
      </c>
      <c r="BL168" s="18" t="s">
        <v>142</v>
      </c>
      <c r="BM168" s="190" t="s">
        <v>193</v>
      </c>
    </row>
    <row r="169" s="2" customFormat="1">
      <c r="A169" s="37"/>
      <c r="B169" s="38"/>
      <c r="C169" s="37"/>
      <c r="D169" s="192" t="s">
        <v>144</v>
      </c>
      <c r="E169" s="37"/>
      <c r="F169" s="193" t="s">
        <v>154</v>
      </c>
      <c r="G169" s="37"/>
      <c r="H169" s="37"/>
      <c r="I169" s="194"/>
      <c r="J169" s="37"/>
      <c r="K169" s="37"/>
      <c r="L169" s="38"/>
      <c r="M169" s="195"/>
      <c r="N169" s="196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144</v>
      </c>
      <c r="AU169" s="18" t="s">
        <v>92</v>
      </c>
    </row>
    <row r="170" s="13" customFormat="1">
      <c r="A170" s="13"/>
      <c r="B170" s="197"/>
      <c r="C170" s="13"/>
      <c r="D170" s="192" t="s">
        <v>146</v>
      </c>
      <c r="E170" s="198" t="s">
        <v>1</v>
      </c>
      <c r="F170" s="199" t="s">
        <v>194</v>
      </c>
      <c r="G170" s="13"/>
      <c r="H170" s="198" t="s">
        <v>1</v>
      </c>
      <c r="I170" s="200"/>
      <c r="J170" s="13"/>
      <c r="K170" s="13"/>
      <c r="L170" s="197"/>
      <c r="M170" s="201"/>
      <c r="N170" s="202"/>
      <c r="O170" s="202"/>
      <c r="P170" s="202"/>
      <c r="Q170" s="202"/>
      <c r="R170" s="202"/>
      <c r="S170" s="202"/>
      <c r="T170" s="20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8" t="s">
        <v>146</v>
      </c>
      <c r="AU170" s="198" t="s">
        <v>92</v>
      </c>
      <c r="AV170" s="13" t="s">
        <v>90</v>
      </c>
      <c r="AW170" s="13" t="s">
        <v>36</v>
      </c>
      <c r="AX170" s="13" t="s">
        <v>83</v>
      </c>
      <c r="AY170" s="198" t="s">
        <v>135</v>
      </c>
    </row>
    <row r="171" s="13" customFormat="1">
      <c r="A171" s="13"/>
      <c r="B171" s="197"/>
      <c r="C171" s="13"/>
      <c r="D171" s="192" t="s">
        <v>146</v>
      </c>
      <c r="E171" s="198" t="s">
        <v>1</v>
      </c>
      <c r="F171" s="199" t="s">
        <v>188</v>
      </c>
      <c r="G171" s="13"/>
      <c r="H171" s="198" t="s">
        <v>1</v>
      </c>
      <c r="I171" s="200"/>
      <c r="J171" s="13"/>
      <c r="K171" s="13"/>
      <c r="L171" s="197"/>
      <c r="M171" s="201"/>
      <c r="N171" s="202"/>
      <c r="O171" s="202"/>
      <c r="P171" s="202"/>
      <c r="Q171" s="202"/>
      <c r="R171" s="202"/>
      <c r="S171" s="202"/>
      <c r="T171" s="20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8" t="s">
        <v>146</v>
      </c>
      <c r="AU171" s="198" t="s">
        <v>92</v>
      </c>
      <c r="AV171" s="13" t="s">
        <v>90</v>
      </c>
      <c r="AW171" s="13" t="s">
        <v>36</v>
      </c>
      <c r="AX171" s="13" t="s">
        <v>83</v>
      </c>
      <c r="AY171" s="198" t="s">
        <v>135</v>
      </c>
    </row>
    <row r="172" s="14" customFormat="1">
      <c r="A172" s="14"/>
      <c r="B172" s="204"/>
      <c r="C172" s="14"/>
      <c r="D172" s="192" t="s">
        <v>146</v>
      </c>
      <c r="E172" s="205" t="s">
        <v>1</v>
      </c>
      <c r="F172" s="206" t="s">
        <v>195</v>
      </c>
      <c r="G172" s="14"/>
      <c r="H172" s="207">
        <v>146.25999999999999</v>
      </c>
      <c r="I172" s="208"/>
      <c r="J172" s="14"/>
      <c r="K172" s="14"/>
      <c r="L172" s="204"/>
      <c r="M172" s="209"/>
      <c r="N172" s="210"/>
      <c r="O172" s="210"/>
      <c r="P172" s="210"/>
      <c r="Q172" s="210"/>
      <c r="R172" s="210"/>
      <c r="S172" s="210"/>
      <c r="T172" s="21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5" t="s">
        <v>146</v>
      </c>
      <c r="AU172" s="205" t="s">
        <v>92</v>
      </c>
      <c r="AV172" s="14" t="s">
        <v>92</v>
      </c>
      <c r="AW172" s="14" t="s">
        <v>36</v>
      </c>
      <c r="AX172" s="14" t="s">
        <v>83</v>
      </c>
      <c r="AY172" s="205" t="s">
        <v>135</v>
      </c>
    </row>
    <row r="173" s="15" customFormat="1">
      <c r="A173" s="15"/>
      <c r="B173" s="212"/>
      <c r="C173" s="15"/>
      <c r="D173" s="192" t="s">
        <v>146</v>
      </c>
      <c r="E173" s="213" t="s">
        <v>1</v>
      </c>
      <c r="F173" s="214" t="s">
        <v>149</v>
      </c>
      <c r="G173" s="15"/>
      <c r="H173" s="215">
        <v>146.25999999999999</v>
      </c>
      <c r="I173" s="216"/>
      <c r="J173" s="15"/>
      <c r="K173" s="15"/>
      <c r="L173" s="212"/>
      <c r="M173" s="217"/>
      <c r="N173" s="218"/>
      <c r="O173" s="218"/>
      <c r="P173" s="218"/>
      <c r="Q173" s="218"/>
      <c r="R173" s="218"/>
      <c r="S173" s="218"/>
      <c r="T173" s="219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13" t="s">
        <v>146</v>
      </c>
      <c r="AU173" s="213" t="s">
        <v>92</v>
      </c>
      <c r="AV173" s="15" t="s">
        <v>142</v>
      </c>
      <c r="AW173" s="15" t="s">
        <v>36</v>
      </c>
      <c r="AX173" s="15" t="s">
        <v>90</v>
      </c>
      <c r="AY173" s="213" t="s">
        <v>135</v>
      </c>
    </row>
    <row r="174" s="2" customFormat="1" ht="37.8" customHeight="1">
      <c r="A174" s="37"/>
      <c r="B174" s="178"/>
      <c r="C174" s="179" t="s">
        <v>196</v>
      </c>
      <c r="D174" s="179" t="s">
        <v>137</v>
      </c>
      <c r="E174" s="180" t="s">
        <v>197</v>
      </c>
      <c r="F174" s="181" t="s">
        <v>163</v>
      </c>
      <c r="G174" s="182" t="s">
        <v>152</v>
      </c>
      <c r="H174" s="183">
        <v>146.25999999999999</v>
      </c>
      <c r="I174" s="184"/>
      <c r="J174" s="185">
        <f>ROUND(I174*H174,2)</f>
        <v>0</v>
      </c>
      <c r="K174" s="181" t="s">
        <v>141</v>
      </c>
      <c r="L174" s="38"/>
      <c r="M174" s="186" t="s">
        <v>1</v>
      </c>
      <c r="N174" s="187" t="s">
        <v>48</v>
      </c>
      <c r="O174" s="76"/>
      <c r="P174" s="188">
        <f>O174*H174</f>
        <v>0</v>
      </c>
      <c r="Q174" s="188">
        <v>0</v>
      </c>
      <c r="R174" s="188">
        <f>Q174*H174</f>
        <v>0</v>
      </c>
      <c r="S174" s="188">
        <v>0</v>
      </c>
      <c r="T174" s="18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0" t="s">
        <v>142</v>
      </c>
      <c r="AT174" s="190" t="s">
        <v>137</v>
      </c>
      <c r="AU174" s="190" t="s">
        <v>92</v>
      </c>
      <c r="AY174" s="18" t="s">
        <v>135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90</v>
      </c>
      <c r="BK174" s="191">
        <f>ROUND(I174*H174,2)</f>
        <v>0</v>
      </c>
      <c r="BL174" s="18" t="s">
        <v>142</v>
      </c>
      <c r="BM174" s="190" t="s">
        <v>198</v>
      </c>
    </row>
    <row r="175" s="2" customFormat="1">
      <c r="A175" s="37"/>
      <c r="B175" s="38"/>
      <c r="C175" s="37"/>
      <c r="D175" s="192" t="s">
        <v>144</v>
      </c>
      <c r="E175" s="37"/>
      <c r="F175" s="193" t="s">
        <v>165</v>
      </c>
      <c r="G175" s="37"/>
      <c r="H175" s="37"/>
      <c r="I175" s="194"/>
      <c r="J175" s="37"/>
      <c r="K175" s="37"/>
      <c r="L175" s="38"/>
      <c r="M175" s="195"/>
      <c r="N175" s="196"/>
      <c r="O175" s="76"/>
      <c r="P175" s="76"/>
      <c r="Q175" s="76"/>
      <c r="R175" s="76"/>
      <c r="S175" s="76"/>
      <c r="T175" s="7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144</v>
      </c>
      <c r="AU175" s="18" t="s">
        <v>92</v>
      </c>
    </row>
    <row r="176" s="13" customFormat="1">
      <c r="A176" s="13"/>
      <c r="B176" s="197"/>
      <c r="C176" s="13"/>
      <c r="D176" s="192" t="s">
        <v>146</v>
      </c>
      <c r="E176" s="198" t="s">
        <v>1</v>
      </c>
      <c r="F176" s="199" t="s">
        <v>194</v>
      </c>
      <c r="G176" s="13"/>
      <c r="H176" s="198" t="s">
        <v>1</v>
      </c>
      <c r="I176" s="200"/>
      <c r="J176" s="13"/>
      <c r="K176" s="13"/>
      <c r="L176" s="197"/>
      <c r="M176" s="201"/>
      <c r="N176" s="202"/>
      <c r="O176" s="202"/>
      <c r="P176" s="202"/>
      <c r="Q176" s="202"/>
      <c r="R176" s="202"/>
      <c r="S176" s="202"/>
      <c r="T176" s="20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8" t="s">
        <v>146</v>
      </c>
      <c r="AU176" s="198" t="s">
        <v>92</v>
      </c>
      <c r="AV176" s="13" t="s">
        <v>90</v>
      </c>
      <c r="AW176" s="13" t="s">
        <v>36</v>
      </c>
      <c r="AX176" s="13" t="s">
        <v>83</v>
      </c>
      <c r="AY176" s="198" t="s">
        <v>135</v>
      </c>
    </row>
    <row r="177" s="13" customFormat="1">
      <c r="A177" s="13"/>
      <c r="B177" s="197"/>
      <c r="C177" s="13"/>
      <c r="D177" s="192" t="s">
        <v>146</v>
      </c>
      <c r="E177" s="198" t="s">
        <v>1</v>
      </c>
      <c r="F177" s="199" t="s">
        <v>188</v>
      </c>
      <c r="G177" s="13"/>
      <c r="H177" s="198" t="s">
        <v>1</v>
      </c>
      <c r="I177" s="200"/>
      <c r="J177" s="13"/>
      <c r="K177" s="13"/>
      <c r="L177" s="197"/>
      <c r="M177" s="201"/>
      <c r="N177" s="202"/>
      <c r="O177" s="202"/>
      <c r="P177" s="202"/>
      <c r="Q177" s="202"/>
      <c r="R177" s="202"/>
      <c r="S177" s="202"/>
      <c r="T177" s="20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8" t="s">
        <v>146</v>
      </c>
      <c r="AU177" s="198" t="s">
        <v>92</v>
      </c>
      <c r="AV177" s="13" t="s">
        <v>90</v>
      </c>
      <c r="AW177" s="13" t="s">
        <v>36</v>
      </c>
      <c r="AX177" s="13" t="s">
        <v>83</v>
      </c>
      <c r="AY177" s="198" t="s">
        <v>135</v>
      </c>
    </row>
    <row r="178" s="14" customFormat="1">
      <c r="A178" s="14"/>
      <c r="B178" s="204"/>
      <c r="C178" s="14"/>
      <c r="D178" s="192" t="s">
        <v>146</v>
      </c>
      <c r="E178" s="205" t="s">
        <v>1</v>
      </c>
      <c r="F178" s="206" t="s">
        <v>195</v>
      </c>
      <c r="G178" s="14"/>
      <c r="H178" s="207">
        <v>146.25999999999999</v>
      </c>
      <c r="I178" s="208"/>
      <c r="J178" s="14"/>
      <c r="K178" s="14"/>
      <c r="L178" s="204"/>
      <c r="M178" s="209"/>
      <c r="N178" s="210"/>
      <c r="O178" s="210"/>
      <c r="P178" s="210"/>
      <c r="Q178" s="210"/>
      <c r="R178" s="210"/>
      <c r="S178" s="210"/>
      <c r="T178" s="21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5" t="s">
        <v>146</v>
      </c>
      <c r="AU178" s="205" t="s">
        <v>92</v>
      </c>
      <c r="AV178" s="14" t="s">
        <v>92</v>
      </c>
      <c r="AW178" s="14" t="s">
        <v>36</v>
      </c>
      <c r="AX178" s="14" t="s">
        <v>83</v>
      </c>
      <c r="AY178" s="205" t="s">
        <v>135</v>
      </c>
    </row>
    <row r="179" s="15" customFormat="1">
      <c r="A179" s="15"/>
      <c r="B179" s="212"/>
      <c r="C179" s="15"/>
      <c r="D179" s="192" t="s">
        <v>146</v>
      </c>
      <c r="E179" s="213" t="s">
        <v>1</v>
      </c>
      <c r="F179" s="214" t="s">
        <v>149</v>
      </c>
      <c r="G179" s="15"/>
      <c r="H179" s="215">
        <v>146.25999999999999</v>
      </c>
      <c r="I179" s="216"/>
      <c r="J179" s="15"/>
      <c r="K179" s="15"/>
      <c r="L179" s="212"/>
      <c r="M179" s="217"/>
      <c r="N179" s="218"/>
      <c r="O179" s="218"/>
      <c r="P179" s="218"/>
      <c r="Q179" s="218"/>
      <c r="R179" s="218"/>
      <c r="S179" s="218"/>
      <c r="T179" s="21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13" t="s">
        <v>146</v>
      </c>
      <c r="AU179" s="213" t="s">
        <v>92</v>
      </c>
      <c r="AV179" s="15" t="s">
        <v>142</v>
      </c>
      <c r="AW179" s="15" t="s">
        <v>36</v>
      </c>
      <c r="AX179" s="15" t="s">
        <v>90</v>
      </c>
      <c r="AY179" s="213" t="s">
        <v>135</v>
      </c>
    </row>
    <row r="180" s="2" customFormat="1" ht="37.8" customHeight="1">
      <c r="A180" s="37"/>
      <c r="B180" s="178"/>
      <c r="C180" s="179" t="s">
        <v>199</v>
      </c>
      <c r="D180" s="179" t="s">
        <v>137</v>
      </c>
      <c r="E180" s="180" t="s">
        <v>200</v>
      </c>
      <c r="F180" s="181" t="s">
        <v>171</v>
      </c>
      <c r="G180" s="182" t="s">
        <v>152</v>
      </c>
      <c r="H180" s="183">
        <v>3363.98</v>
      </c>
      <c r="I180" s="184"/>
      <c r="J180" s="185">
        <f>ROUND(I180*H180,2)</f>
        <v>0</v>
      </c>
      <c r="K180" s="181" t="s">
        <v>141</v>
      </c>
      <c r="L180" s="38"/>
      <c r="M180" s="186" t="s">
        <v>1</v>
      </c>
      <c r="N180" s="187" t="s">
        <v>48</v>
      </c>
      <c r="O180" s="76"/>
      <c r="P180" s="188">
        <f>O180*H180</f>
        <v>0</v>
      </c>
      <c r="Q180" s="188">
        <v>0</v>
      </c>
      <c r="R180" s="188">
        <f>Q180*H180</f>
        <v>0</v>
      </c>
      <c r="S180" s="188">
        <v>0</v>
      </c>
      <c r="T180" s="18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0" t="s">
        <v>142</v>
      </c>
      <c r="AT180" s="190" t="s">
        <v>137</v>
      </c>
      <c r="AU180" s="190" t="s">
        <v>92</v>
      </c>
      <c r="AY180" s="18" t="s">
        <v>135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8" t="s">
        <v>90</v>
      </c>
      <c r="BK180" s="191">
        <f>ROUND(I180*H180,2)</f>
        <v>0</v>
      </c>
      <c r="BL180" s="18" t="s">
        <v>142</v>
      </c>
      <c r="BM180" s="190" t="s">
        <v>201</v>
      </c>
    </row>
    <row r="181" s="2" customFormat="1">
      <c r="A181" s="37"/>
      <c r="B181" s="38"/>
      <c r="C181" s="37"/>
      <c r="D181" s="192" t="s">
        <v>144</v>
      </c>
      <c r="E181" s="37"/>
      <c r="F181" s="193" t="s">
        <v>173</v>
      </c>
      <c r="G181" s="37"/>
      <c r="H181" s="37"/>
      <c r="I181" s="194"/>
      <c r="J181" s="37"/>
      <c r="K181" s="37"/>
      <c r="L181" s="38"/>
      <c r="M181" s="195"/>
      <c r="N181" s="196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144</v>
      </c>
      <c r="AU181" s="18" t="s">
        <v>92</v>
      </c>
    </row>
    <row r="182" s="13" customFormat="1">
      <c r="A182" s="13"/>
      <c r="B182" s="197"/>
      <c r="C182" s="13"/>
      <c r="D182" s="192" t="s">
        <v>146</v>
      </c>
      <c r="E182" s="198" t="s">
        <v>1</v>
      </c>
      <c r="F182" s="199" t="s">
        <v>194</v>
      </c>
      <c r="G182" s="13"/>
      <c r="H182" s="198" t="s">
        <v>1</v>
      </c>
      <c r="I182" s="200"/>
      <c r="J182" s="13"/>
      <c r="K182" s="13"/>
      <c r="L182" s="197"/>
      <c r="M182" s="201"/>
      <c r="N182" s="202"/>
      <c r="O182" s="202"/>
      <c r="P182" s="202"/>
      <c r="Q182" s="202"/>
      <c r="R182" s="202"/>
      <c r="S182" s="202"/>
      <c r="T182" s="20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8" t="s">
        <v>146</v>
      </c>
      <c r="AU182" s="198" t="s">
        <v>92</v>
      </c>
      <c r="AV182" s="13" t="s">
        <v>90</v>
      </c>
      <c r="AW182" s="13" t="s">
        <v>36</v>
      </c>
      <c r="AX182" s="13" t="s">
        <v>83</v>
      </c>
      <c r="AY182" s="198" t="s">
        <v>135</v>
      </c>
    </row>
    <row r="183" s="13" customFormat="1">
      <c r="A183" s="13"/>
      <c r="B183" s="197"/>
      <c r="C183" s="13"/>
      <c r="D183" s="192" t="s">
        <v>146</v>
      </c>
      <c r="E183" s="198" t="s">
        <v>1</v>
      </c>
      <c r="F183" s="199" t="s">
        <v>188</v>
      </c>
      <c r="G183" s="13"/>
      <c r="H183" s="198" t="s">
        <v>1</v>
      </c>
      <c r="I183" s="200"/>
      <c r="J183" s="13"/>
      <c r="K183" s="13"/>
      <c r="L183" s="197"/>
      <c r="M183" s="201"/>
      <c r="N183" s="202"/>
      <c r="O183" s="202"/>
      <c r="P183" s="202"/>
      <c r="Q183" s="202"/>
      <c r="R183" s="202"/>
      <c r="S183" s="202"/>
      <c r="T183" s="20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8" t="s">
        <v>146</v>
      </c>
      <c r="AU183" s="198" t="s">
        <v>92</v>
      </c>
      <c r="AV183" s="13" t="s">
        <v>90</v>
      </c>
      <c r="AW183" s="13" t="s">
        <v>36</v>
      </c>
      <c r="AX183" s="13" t="s">
        <v>83</v>
      </c>
      <c r="AY183" s="198" t="s">
        <v>135</v>
      </c>
    </row>
    <row r="184" s="14" customFormat="1">
      <c r="A184" s="14"/>
      <c r="B184" s="204"/>
      <c r="C184" s="14"/>
      <c r="D184" s="192" t="s">
        <v>146</v>
      </c>
      <c r="E184" s="205" t="s">
        <v>1</v>
      </c>
      <c r="F184" s="206" t="s">
        <v>202</v>
      </c>
      <c r="G184" s="14"/>
      <c r="H184" s="207">
        <v>3363.98</v>
      </c>
      <c r="I184" s="208"/>
      <c r="J184" s="14"/>
      <c r="K184" s="14"/>
      <c r="L184" s="204"/>
      <c r="M184" s="209"/>
      <c r="N184" s="210"/>
      <c r="O184" s="210"/>
      <c r="P184" s="210"/>
      <c r="Q184" s="210"/>
      <c r="R184" s="210"/>
      <c r="S184" s="210"/>
      <c r="T184" s="21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5" t="s">
        <v>146</v>
      </c>
      <c r="AU184" s="205" t="s">
        <v>92</v>
      </c>
      <c r="AV184" s="14" t="s">
        <v>92</v>
      </c>
      <c r="AW184" s="14" t="s">
        <v>36</v>
      </c>
      <c r="AX184" s="14" t="s">
        <v>83</v>
      </c>
      <c r="AY184" s="205" t="s">
        <v>135</v>
      </c>
    </row>
    <row r="185" s="15" customFormat="1">
      <c r="A185" s="15"/>
      <c r="B185" s="212"/>
      <c r="C185" s="15"/>
      <c r="D185" s="192" t="s">
        <v>146</v>
      </c>
      <c r="E185" s="213" t="s">
        <v>1</v>
      </c>
      <c r="F185" s="214" t="s">
        <v>149</v>
      </c>
      <c r="G185" s="15"/>
      <c r="H185" s="215">
        <v>3363.98</v>
      </c>
      <c r="I185" s="216"/>
      <c r="J185" s="15"/>
      <c r="K185" s="15"/>
      <c r="L185" s="212"/>
      <c r="M185" s="217"/>
      <c r="N185" s="218"/>
      <c r="O185" s="218"/>
      <c r="P185" s="218"/>
      <c r="Q185" s="218"/>
      <c r="R185" s="218"/>
      <c r="S185" s="218"/>
      <c r="T185" s="219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13" t="s">
        <v>146</v>
      </c>
      <c r="AU185" s="213" t="s">
        <v>92</v>
      </c>
      <c r="AV185" s="15" t="s">
        <v>142</v>
      </c>
      <c r="AW185" s="15" t="s">
        <v>36</v>
      </c>
      <c r="AX185" s="15" t="s">
        <v>90</v>
      </c>
      <c r="AY185" s="213" t="s">
        <v>135</v>
      </c>
    </row>
    <row r="186" s="2" customFormat="1" ht="44.25" customHeight="1">
      <c r="A186" s="37"/>
      <c r="B186" s="178"/>
      <c r="C186" s="179" t="s">
        <v>203</v>
      </c>
      <c r="D186" s="179" t="s">
        <v>137</v>
      </c>
      <c r="E186" s="180" t="s">
        <v>204</v>
      </c>
      <c r="F186" s="181" t="s">
        <v>185</v>
      </c>
      <c r="G186" s="182" t="s">
        <v>186</v>
      </c>
      <c r="H186" s="183">
        <v>241.32900000000001</v>
      </c>
      <c r="I186" s="184"/>
      <c r="J186" s="185">
        <f>ROUND(I186*H186,2)</f>
        <v>0</v>
      </c>
      <c r="K186" s="181" t="s">
        <v>141</v>
      </c>
      <c r="L186" s="38"/>
      <c r="M186" s="186" t="s">
        <v>1</v>
      </c>
      <c r="N186" s="187" t="s">
        <v>48</v>
      </c>
      <c r="O186" s="76"/>
      <c r="P186" s="188">
        <f>O186*H186</f>
        <v>0</v>
      </c>
      <c r="Q186" s="188">
        <v>0</v>
      </c>
      <c r="R186" s="188">
        <f>Q186*H186</f>
        <v>0</v>
      </c>
      <c r="S186" s="188">
        <v>0</v>
      </c>
      <c r="T186" s="18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0" t="s">
        <v>142</v>
      </c>
      <c r="AT186" s="190" t="s">
        <v>137</v>
      </c>
      <c r="AU186" s="190" t="s">
        <v>92</v>
      </c>
      <c r="AY186" s="18" t="s">
        <v>135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8" t="s">
        <v>90</v>
      </c>
      <c r="BK186" s="191">
        <f>ROUND(I186*H186,2)</f>
        <v>0</v>
      </c>
      <c r="BL186" s="18" t="s">
        <v>142</v>
      </c>
      <c r="BM186" s="190" t="s">
        <v>205</v>
      </c>
    </row>
    <row r="187" s="2" customFormat="1">
      <c r="A187" s="37"/>
      <c r="B187" s="38"/>
      <c r="C187" s="37"/>
      <c r="D187" s="192" t="s">
        <v>144</v>
      </c>
      <c r="E187" s="37"/>
      <c r="F187" s="193" t="s">
        <v>185</v>
      </c>
      <c r="G187" s="37"/>
      <c r="H187" s="37"/>
      <c r="I187" s="194"/>
      <c r="J187" s="37"/>
      <c r="K187" s="37"/>
      <c r="L187" s="38"/>
      <c r="M187" s="195"/>
      <c r="N187" s="196"/>
      <c r="O187" s="76"/>
      <c r="P187" s="76"/>
      <c r="Q187" s="76"/>
      <c r="R187" s="76"/>
      <c r="S187" s="76"/>
      <c r="T187" s="7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8" t="s">
        <v>144</v>
      </c>
      <c r="AU187" s="18" t="s">
        <v>92</v>
      </c>
    </row>
    <row r="188" s="13" customFormat="1">
      <c r="A188" s="13"/>
      <c r="B188" s="197"/>
      <c r="C188" s="13"/>
      <c r="D188" s="192" t="s">
        <v>146</v>
      </c>
      <c r="E188" s="198" t="s">
        <v>1</v>
      </c>
      <c r="F188" s="199" t="s">
        <v>188</v>
      </c>
      <c r="G188" s="13"/>
      <c r="H188" s="198" t="s">
        <v>1</v>
      </c>
      <c r="I188" s="200"/>
      <c r="J188" s="13"/>
      <c r="K188" s="13"/>
      <c r="L188" s="197"/>
      <c r="M188" s="201"/>
      <c r="N188" s="202"/>
      <c r="O188" s="202"/>
      <c r="P188" s="202"/>
      <c r="Q188" s="202"/>
      <c r="R188" s="202"/>
      <c r="S188" s="202"/>
      <c r="T188" s="20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8" t="s">
        <v>146</v>
      </c>
      <c r="AU188" s="198" t="s">
        <v>92</v>
      </c>
      <c r="AV188" s="13" t="s">
        <v>90</v>
      </c>
      <c r="AW188" s="13" t="s">
        <v>36</v>
      </c>
      <c r="AX188" s="13" t="s">
        <v>83</v>
      </c>
      <c r="AY188" s="198" t="s">
        <v>135</v>
      </c>
    </row>
    <row r="189" s="13" customFormat="1">
      <c r="A189" s="13"/>
      <c r="B189" s="197"/>
      <c r="C189" s="13"/>
      <c r="D189" s="192" t="s">
        <v>146</v>
      </c>
      <c r="E189" s="198" t="s">
        <v>1</v>
      </c>
      <c r="F189" s="199" t="s">
        <v>189</v>
      </c>
      <c r="G189" s="13"/>
      <c r="H189" s="198" t="s">
        <v>1</v>
      </c>
      <c r="I189" s="200"/>
      <c r="J189" s="13"/>
      <c r="K189" s="13"/>
      <c r="L189" s="197"/>
      <c r="M189" s="201"/>
      <c r="N189" s="202"/>
      <c r="O189" s="202"/>
      <c r="P189" s="202"/>
      <c r="Q189" s="202"/>
      <c r="R189" s="202"/>
      <c r="S189" s="202"/>
      <c r="T189" s="20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8" t="s">
        <v>146</v>
      </c>
      <c r="AU189" s="198" t="s">
        <v>92</v>
      </c>
      <c r="AV189" s="13" t="s">
        <v>90</v>
      </c>
      <c r="AW189" s="13" t="s">
        <v>36</v>
      </c>
      <c r="AX189" s="13" t="s">
        <v>83</v>
      </c>
      <c r="AY189" s="198" t="s">
        <v>135</v>
      </c>
    </row>
    <row r="190" s="14" customFormat="1">
      <c r="A190" s="14"/>
      <c r="B190" s="204"/>
      <c r="C190" s="14"/>
      <c r="D190" s="192" t="s">
        <v>146</v>
      </c>
      <c r="E190" s="205" t="s">
        <v>1</v>
      </c>
      <c r="F190" s="206" t="s">
        <v>206</v>
      </c>
      <c r="G190" s="14"/>
      <c r="H190" s="207">
        <v>241.32900000000001</v>
      </c>
      <c r="I190" s="208"/>
      <c r="J190" s="14"/>
      <c r="K190" s="14"/>
      <c r="L190" s="204"/>
      <c r="M190" s="209"/>
      <c r="N190" s="210"/>
      <c r="O190" s="210"/>
      <c r="P190" s="210"/>
      <c r="Q190" s="210"/>
      <c r="R190" s="210"/>
      <c r="S190" s="210"/>
      <c r="T190" s="21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05" t="s">
        <v>146</v>
      </c>
      <c r="AU190" s="205" t="s">
        <v>92</v>
      </c>
      <c r="AV190" s="14" t="s">
        <v>92</v>
      </c>
      <c r="AW190" s="14" t="s">
        <v>36</v>
      </c>
      <c r="AX190" s="14" t="s">
        <v>83</v>
      </c>
      <c r="AY190" s="205" t="s">
        <v>135</v>
      </c>
    </row>
    <row r="191" s="15" customFormat="1">
      <c r="A191" s="15"/>
      <c r="B191" s="212"/>
      <c r="C191" s="15"/>
      <c r="D191" s="192" t="s">
        <v>146</v>
      </c>
      <c r="E191" s="213" t="s">
        <v>1</v>
      </c>
      <c r="F191" s="214" t="s">
        <v>149</v>
      </c>
      <c r="G191" s="15"/>
      <c r="H191" s="215">
        <v>241.32900000000001</v>
      </c>
      <c r="I191" s="216"/>
      <c r="J191" s="15"/>
      <c r="K191" s="15"/>
      <c r="L191" s="212"/>
      <c r="M191" s="217"/>
      <c r="N191" s="218"/>
      <c r="O191" s="218"/>
      <c r="P191" s="218"/>
      <c r="Q191" s="218"/>
      <c r="R191" s="218"/>
      <c r="S191" s="218"/>
      <c r="T191" s="219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13" t="s">
        <v>146</v>
      </c>
      <c r="AU191" s="213" t="s">
        <v>92</v>
      </c>
      <c r="AV191" s="15" t="s">
        <v>142</v>
      </c>
      <c r="AW191" s="15" t="s">
        <v>36</v>
      </c>
      <c r="AX191" s="15" t="s">
        <v>90</v>
      </c>
      <c r="AY191" s="213" t="s">
        <v>135</v>
      </c>
    </row>
    <row r="192" s="2" customFormat="1" ht="24.15" customHeight="1">
      <c r="A192" s="37"/>
      <c r="B192" s="178"/>
      <c r="C192" s="179" t="s">
        <v>207</v>
      </c>
      <c r="D192" s="179" t="s">
        <v>137</v>
      </c>
      <c r="E192" s="180" t="s">
        <v>208</v>
      </c>
      <c r="F192" s="181" t="s">
        <v>209</v>
      </c>
      <c r="G192" s="182" t="s">
        <v>152</v>
      </c>
      <c r="H192" s="183">
        <v>4.79</v>
      </c>
      <c r="I192" s="184"/>
      <c r="J192" s="185">
        <f>ROUND(I192*H192,2)</f>
        <v>0</v>
      </c>
      <c r="K192" s="181" t="s">
        <v>141</v>
      </c>
      <c r="L192" s="38"/>
      <c r="M192" s="186" t="s">
        <v>1</v>
      </c>
      <c r="N192" s="187" t="s">
        <v>48</v>
      </c>
      <c r="O192" s="76"/>
      <c r="P192" s="188">
        <f>O192*H192</f>
        <v>0</v>
      </c>
      <c r="Q192" s="188">
        <v>0</v>
      </c>
      <c r="R192" s="188">
        <f>Q192*H192</f>
        <v>0</v>
      </c>
      <c r="S192" s="188">
        <v>0</v>
      </c>
      <c r="T192" s="18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0" t="s">
        <v>142</v>
      </c>
      <c r="AT192" s="190" t="s">
        <v>137</v>
      </c>
      <c r="AU192" s="190" t="s">
        <v>92</v>
      </c>
      <c r="AY192" s="18" t="s">
        <v>135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8" t="s">
        <v>90</v>
      </c>
      <c r="BK192" s="191">
        <f>ROUND(I192*H192,2)</f>
        <v>0</v>
      </c>
      <c r="BL192" s="18" t="s">
        <v>142</v>
      </c>
      <c r="BM192" s="190" t="s">
        <v>210</v>
      </c>
    </row>
    <row r="193" s="2" customFormat="1">
      <c r="A193" s="37"/>
      <c r="B193" s="38"/>
      <c r="C193" s="37"/>
      <c r="D193" s="192" t="s">
        <v>144</v>
      </c>
      <c r="E193" s="37"/>
      <c r="F193" s="193" t="s">
        <v>211</v>
      </c>
      <c r="G193" s="37"/>
      <c r="H193" s="37"/>
      <c r="I193" s="194"/>
      <c r="J193" s="37"/>
      <c r="K193" s="37"/>
      <c r="L193" s="38"/>
      <c r="M193" s="195"/>
      <c r="N193" s="196"/>
      <c r="O193" s="76"/>
      <c r="P193" s="76"/>
      <c r="Q193" s="76"/>
      <c r="R193" s="76"/>
      <c r="S193" s="76"/>
      <c r="T193" s="7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144</v>
      </c>
      <c r="AU193" s="18" t="s">
        <v>92</v>
      </c>
    </row>
    <row r="194" s="13" customFormat="1">
      <c r="A194" s="13"/>
      <c r="B194" s="197"/>
      <c r="C194" s="13"/>
      <c r="D194" s="192" t="s">
        <v>146</v>
      </c>
      <c r="E194" s="198" t="s">
        <v>1</v>
      </c>
      <c r="F194" s="199" t="s">
        <v>212</v>
      </c>
      <c r="G194" s="13"/>
      <c r="H194" s="198" t="s">
        <v>1</v>
      </c>
      <c r="I194" s="200"/>
      <c r="J194" s="13"/>
      <c r="K194" s="13"/>
      <c r="L194" s="197"/>
      <c r="M194" s="201"/>
      <c r="N194" s="202"/>
      <c r="O194" s="202"/>
      <c r="P194" s="202"/>
      <c r="Q194" s="202"/>
      <c r="R194" s="202"/>
      <c r="S194" s="202"/>
      <c r="T194" s="20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8" t="s">
        <v>146</v>
      </c>
      <c r="AU194" s="198" t="s">
        <v>92</v>
      </c>
      <c r="AV194" s="13" t="s">
        <v>90</v>
      </c>
      <c r="AW194" s="13" t="s">
        <v>36</v>
      </c>
      <c r="AX194" s="13" t="s">
        <v>83</v>
      </c>
      <c r="AY194" s="198" t="s">
        <v>135</v>
      </c>
    </row>
    <row r="195" s="14" customFormat="1">
      <c r="A195" s="14"/>
      <c r="B195" s="204"/>
      <c r="C195" s="14"/>
      <c r="D195" s="192" t="s">
        <v>146</v>
      </c>
      <c r="E195" s="205" t="s">
        <v>1</v>
      </c>
      <c r="F195" s="206" t="s">
        <v>213</v>
      </c>
      <c r="G195" s="14"/>
      <c r="H195" s="207">
        <v>0.040000000000000001</v>
      </c>
      <c r="I195" s="208"/>
      <c r="J195" s="14"/>
      <c r="K195" s="14"/>
      <c r="L195" s="204"/>
      <c r="M195" s="209"/>
      <c r="N195" s="210"/>
      <c r="O195" s="210"/>
      <c r="P195" s="210"/>
      <c r="Q195" s="210"/>
      <c r="R195" s="210"/>
      <c r="S195" s="210"/>
      <c r="T195" s="21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05" t="s">
        <v>146</v>
      </c>
      <c r="AU195" s="205" t="s">
        <v>92</v>
      </c>
      <c r="AV195" s="14" t="s">
        <v>92</v>
      </c>
      <c r="AW195" s="14" t="s">
        <v>36</v>
      </c>
      <c r="AX195" s="14" t="s">
        <v>83</v>
      </c>
      <c r="AY195" s="205" t="s">
        <v>135</v>
      </c>
    </row>
    <row r="196" s="13" customFormat="1">
      <c r="A196" s="13"/>
      <c r="B196" s="197"/>
      <c r="C196" s="13"/>
      <c r="D196" s="192" t="s">
        <v>146</v>
      </c>
      <c r="E196" s="198" t="s">
        <v>1</v>
      </c>
      <c r="F196" s="199" t="s">
        <v>214</v>
      </c>
      <c r="G196" s="13"/>
      <c r="H196" s="198" t="s">
        <v>1</v>
      </c>
      <c r="I196" s="200"/>
      <c r="J196" s="13"/>
      <c r="K196" s="13"/>
      <c r="L196" s="197"/>
      <c r="M196" s="201"/>
      <c r="N196" s="202"/>
      <c r="O196" s="202"/>
      <c r="P196" s="202"/>
      <c r="Q196" s="202"/>
      <c r="R196" s="202"/>
      <c r="S196" s="202"/>
      <c r="T196" s="20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8" t="s">
        <v>146</v>
      </c>
      <c r="AU196" s="198" t="s">
        <v>92</v>
      </c>
      <c r="AV196" s="13" t="s">
        <v>90</v>
      </c>
      <c r="AW196" s="13" t="s">
        <v>36</v>
      </c>
      <c r="AX196" s="13" t="s">
        <v>83</v>
      </c>
      <c r="AY196" s="198" t="s">
        <v>135</v>
      </c>
    </row>
    <row r="197" s="14" customFormat="1">
      <c r="A197" s="14"/>
      <c r="B197" s="204"/>
      <c r="C197" s="14"/>
      <c r="D197" s="192" t="s">
        <v>146</v>
      </c>
      <c r="E197" s="205" t="s">
        <v>1</v>
      </c>
      <c r="F197" s="206" t="s">
        <v>215</v>
      </c>
      <c r="G197" s="14"/>
      <c r="H197" s="207">
        <v>4.75</v>
      </c>
      <c r="I197" s="208"/>
      <c r="J197" s="14"/>
      <c r="K197" s="14"/>
      <c r="L197" s="204"/>
      <c r="M197" s="209"/>
      <c r="N197" s="210"/>
      <c r="O197" s="210"/>
      <c r="P197" s="210"/>
      <c r="Q197" s="210"/>
      <c r="R197" s="210"/>
      <c r="S197" s="210"/>
      <c r="T197" s="21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5" t="s">
        <v>146</v>
      </c>
      <c r="AU197" s="205" t="s">
        <v>92</v>
      </c>
      <c r="AV197" s="14" t="s">
        <v>92</v>
      </c>
      <c r="AW197" s="14" t="s">
        <v>36</v>
      </c>
      <c r="AX197" s="14" t="s">
        <v>83</v>
      </c>
      <c r="AY197" s="205" t="s">
        <v>135</v>
      </c>
    </row>
    <row r="198" s="15" customFormat="1">
      <c r="A198" s="15"/>
      <c r="B198" s="212"/>
      <c r="C198" s="15"/>
      <c r="D198" s="192" t="s">
        <v>146</v>
      </c>
      <c r="E198" s="213" t="s">
        <v>1</v>
      </c>
      <c r="F198" s="214" t="s">
        <v>149</v>
      </c>
      <c r="G198" s="15"/>
      <c r="H198" s="215">
        <v>4.79</v>
      </c>
      <c r="I198" s="216"/>
      <c r="J198" s="15"/>
      <c r="K198" s="15"/>
      <c r="L198" s="212"/>
      <c r="M198" s="217"/>
      <c r="N198" s="218"/>
      <c r="O198" s="218"/>
      <c r="P198" s="218"/>
      <c r="Q198" s="218"/>
      <c r="R198" s="218"/>
      <c r="S198" s="218"/>
      <c r="T198" s="219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13" t="s">
        <v>146</v>
      </c>
      <c r="AU198" s="213" t="s">
        <v>92</v>
      </c>
      <c r="AV198" s="15" t="s">
        <v>142</v>
      </c>
      <c r="AW198" s="15" t="s">
        <v>36</v>
      </c>
      <c r="AX198" s="15" t="s">
        <v>90</v>
      </c>
      <c r="AY198" s="213" t="s">
        <v>135</v>
      </c>
    </row>
    <row r="199" s="2" customFormat="1" ht="24.15" customHeight="1">
      <c r="A199" s="37"/>
      <c r="B199" s="178"/>
      <c r="C199" s="179" t="s">
        <v>216</v>
      </c>
      <c r="D199" s="179" t="s">
        <v>137</v>
      </c>
      <c r="E199" s="180" t="s">
        <v>217</v>
      </c>
      <c r="F199" s="181" t="s">
        <v>218</v>
      </c>
      <c r="G199" s="182" t="s">
        <v>140</v>
      </c>
      <c r="H199" s="183">
        <v>391.86900000000003</v>
      </c>
      <c r="I199" s="184"/>
      <c r="J199" s="185">
        <f>ROUND(I199*H199,2)</f>
        <v>0</v>
      </c>
      <c r="K199" s="181" t="s">
        <v>141</v>
      </c>
      <c r="L199" s="38"/>
      <c r="M199" s="186" t="s">
        <v>1</v>
      </c>
      <c r="N199" s="187" t="s">
        <v>48</v>
      </c>
      <c r="O199" s="76"/>
      <c r="P199" s="188">
        <f>O199*H199</f>
        <v>0</v>
      </c>
      <c r="Q199" s="188">
        <v>0</v>
      </c>
      <c r="R199" s="188">
        <f>Q199*H199</f>
        <v>0</v>
      </c>
      <c r="S199" s="188">
        <v>0</v>
      </c>
      <c r="T199" s="18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0" t="s">
        <v>142</v>
      </c>
      <c r="AT199" s="190" t="s">
        <v>137</v>
      </c>
      <c r="AU199" s="190" t="s">
        <v>92</v>
      </c>
      <c r="AY199" s="18" t="s">
        <v>135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8" t="s">
        <v>90</v>
      </c>
      <c r="BK199" s="191">
        <f>ROUND(I199*H199,2)</f>
        <v>0</v>
      </c>
      <c r="BL199" s="18" t="s">
        <v>142</v>
      </c>
      <c r="BM199" s="190" t="s">
        <v>219</v>
      </c>
    </row>
    <row r="200" s="2" customFormat="1">
      <c r="A200" s="37"/>
      <c r="B200" s="38"/>
      <c r="C200" s="37"/>
      <c r="D200" s="192" t="s">
        <v>144</v>
      </c>
      <c r="E200" s="37"/>
      <c r="F200" s="193" t="s">
        <v>220</v>
      </c>
      <c r="G200" s="37"/>
      <c r="H200" s="37"/>
      <c r="I200" s="194"/>
      <c r="J200" s="37"/>
      <c r="K200" s="37"/>
      <c r="L200" s="38"/>
      <c r="M200" s="195"/>
      <c r="N200" s="196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144</v>
      </c>
      <c r="AU200" s="18" t="s">
        <v>92</v>
      </c>
    </row>
    <row r="201" s="13" customFormat="1">
      <c r="A201" s="13"/>
      <c r="B201" s="197"/>
      <c r="C201" s="13"/>
      <c r="D201" s="192" t="s">
        <v>146</v>
      </c>
      <c r="E201" s="198" t="s">
        <v>1</v>
      </c>
      <c r="F201" s="199" t="s">
        <v>221</v>
      </c>
      <c r="G201" s="13"/>
      <c r="H201" s="198" t="s">
        <v>1</v>
      </c>
      <c r="I201" s="200"/>
      <c r="J201" s="13"/>
      <c r="K201" s="13"/>
      <c r="L201" s="197"/>
      <c r="M201" s="201"/>
      <c r="N201" s="202"/>
      <c r="O201" s="202"/>
      <c r="P201" s="202"/>
      <c r="Q201" s="202"/>
      <c r="R201" s="202"/>
      <c r="S201" s="202"/>
      <c r="T201" s="20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8" t="s">
        <v>146</v>
      </c>
      <c r="AU201" s="198" t="s">
        <v>92</v>
      </c>
      <c r="AV201" s="13" t="s">
        <v>90</v>
      </c>
      <c r="AW201" s="13" t="s">
        <v>36</v>
      </c>
      <c r="AX201" s="13" t="s">
        <v>83</v>
      </c>
      <c r="AY201" s="198" t="s">
        <v>135</v>
      </c>
    </row>
    <row r="202" s="13" customFormat="1">
      <c r="A202" s="13"/>
      <c r="B202" s="197"/>
      <c r="C202" s="13"/>
      <c r="D202" s="192" t="s">
        <v>146</v>
      </c>
      <c r="E202" s="198" t="s">
        <v>1</v>
      </c>
      <c r="F202" s="199" t="s">
        <v>222</v>
      </c>
      <c r="G202" s="13"/>
      <c r="H202" s="198" t="s">
        <v>1</v>
      </c>
      <c r="I202" s="200"/>
      <c r="J202" s="13"/>
      <c r="K202" s="13"/>
      <c r="L202" s="197"/>
      <c r="M202" s="201"/>
      <c r="N202" s="202"/>
      <c r="O202" s="202"/>
      <c r="P202" s="202"/>
      <c r="Q202" s="202"/>
      <c r="R202" s="202"/>
      <c r="S202" s="202"/>
      <c r="T202" s="20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8" t="s">
        <v>146</v>
      </c>
      <c r="AU202" s="198" t="s">
        <v>92</v>
      </c>
      <c r="AV202" s="13" t="s">
        <v>90</v>
      </c>
      <c r="AW202" s="13" t="s">
        <v>36</v>
      </c>
      <c r="AX202" s="13" t="s">
        <v>83</v>
      </c>
      <c r="AY202" s="198" t="s">
        <v>135</v>
      </c>
    </row>
    <row r="203" s="14" customFormat="1">
      <c r="A203" s="14"/>
      <c r="B203" s="204"/>
      <c r="C203" s="14"/>
      <c r="D203" s="192" t="s">
        <v>146</v>
      </c>
      <c r="E203" s="205" t="s">
        <v>1</v>
      </c>
      <c r="F203" s="206" t="s">
        <v>223</v>
      </c>
      <c r="G203" s="14"/>
      <c r="H203" s="207">
        <v>337.92000000000002</v>
      </c>
      <c r="I203" s="208"/>
      <c r="J203" s="14"/>
      <c r="K203" s="14"/>
      <c r="L203" s="204"/>
      <c r="M203" s="209"/>
      <c r="N203" s="210"/>
      <c r="O203" s="210"/>
      <c r="P203" s="210"/>
      <c r="Q203" s="210"/>
      <c r="R203" s="210"/>
      <c r="S203" s="210"/>
      <c r="T203" s="21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5" t="s">
        <v>146</v>
      </c>
      <c r="AU203" s="205" t="s">
        <v>92</v>
      </c>
      <c r="AV203" s="14" t="s">
        <v>92</v>
      </c>
      <c r="AW203" s="14" t="s">
        <v>36</v>
      </c>
      <c r="AX203" s="14" t="s">
        <v>83</v>
      </c>
      <c r="AY203" s="205" t="s">
        <v>135</v>
      </c>
    </row>
    <row r="204" s="13" customFormat="1">
      <c r="A204" s="13"/>
      <c r="B204" s="197"/>
      <c r="C204" s="13"/>
      <c r="D204" s="192" t="s">
        <v>146</v>
      </c>
      <c r="E204" s="198" t="s">
        <v>1</v>
      </c>
      <c r="F204" s="199" t="s">
        <v>224</v>
      </c>
      <c r="G204" s="13"/>
      <c r="H204" s="198" t="s">
        <v>1</v>
      </c>
      <c r="I204" s="200"/>
      <c r="J204" s="13"/>
      <c r="K204" s="13"/>
      <c r="L204" s="197"/>
      <c r="M204" s="201"/>
      <c r="N204" s="202"/>
      <c r="O204" s="202"/>
      <c r="P204" s="202"/>
      <c r="Q204" s="202"/>
      <c r="R204" s="202"/>
      <c r="S204" s="202"/>
      <c r="T204" s="20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8" t="s">
        <v>146</v>
      </c>
      <c r="AU204" s="198" t="s">
        <v>92</v>
      </c>
      <c r="AV204" s="13" t="s">
        <v>90</v>
      </c>
      <c r="AW204" s="13" t="s">
        <v>36</v>
      </c>
      <c r="AX204" s="13" t="s">
        <v>83</v>
      </c>
      <c r="AY204" s="198" t="s">
        <v>135</v>
      </c>
    </row>
    <row r="205" s="14" customFormat="1">
      <c r="A205" s="14"/>
      <c r="B205" s="204"/>
      <c r="C205" s="14"/>
      <c r="D205" s="192" t="s">
        <v>146</v>
      </c>
      <c r="E205" s="205" t="s">
        <v>1</v>
      </c>
      <c r="F205" s="206" t="s">
        <v>225</v>
      </c>
      <c r="G205" s="14"/>
      <c r="H205" s="207">
        <v>53.948999999999998</v>
      </c>
      <c r="I205" s="208"/>
      <c r="J205" s="14"/>
      <c r="K205" s="14"/>
      <c r="L205" s="204"/>
      <c r="M205" s="209"/>
      <c r="N205" s="210"/>
      <c r="O205" s="210"/>
      <c r="P205" s="210"/>
      <c r="Q205" s="210"/>
      <c r="R205" s="210"/>
      <c r="S205" s="210"/>
      <c r="T205" s="21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5" t="s">
        <v>146</v>
      </c>
      <c r="AU205" s="205" t="s">
        <v>92</v>
      </c>
      <c r="AV205" s="14" t="s">
        <v>92</v>
      </c>
      <c r="AW205" s="14" t="s">
        <v>36</v>
      </c>
      <c r="AX205" s="14" t="s">
        <v>83</v>
      </c>
      <c r="AY205" s="205" t="s">
        <v>135</v>
      </c>
    </row>
    <row r="206" s="15" customFormat="1">
      <c r="A206" s="15"/>
      <c r="B206" s="212"/>
      <c r="C206" s="15"/>
      <c r="D206" s="192" t="s">
        <v>146</v>
      </c>
      <c r="E206" s="213" t="s">
        <v>1</v>
      </c>
      <c r="F206" s="214" t="s">
        <v>149</v>
      </c>
      <c r="G206" s="15"/>
      <c r="H206" s="215">
        <v>391.86900000000003</v>
      </c>
      <c r="I206" s="216"/>
      <c r="J206" s="15"/>
      <c r="K206" s="15"/>
      <c r="L206" s="212"/>
      <c r="M206" s="217"/>
      <c r="N206" s="218"/>
      <c r="O206" s="218"/>
      <c r="P206" s="218"/>
      <c r="Q206" s="218"/>
      <c r="R206" s="218"/>
      <c r="S206" s="218"/>
      <c r="T206" s="219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13" t="s">
        <v>146</v>
      </c>
      <c r="AU206" s="213" t="s">
        <v>92</v>
      </c>
      <c r="AV206" s="15" t="s">
        <v>142</v>
      </c>
      <c r="AW206" s="15" t="s">
        <v>36</v>
      </c>
      <c r="AX206" s="15" t="s">
        <v>90</v>
      </c>
      <c r="AY206" s="213" t="s">
        <v>135</v>
      </c>
    </row>
    <row r="207" s="2" customFormat="1" ht="24.15" customHeight="1">
      <c r="A207" s="37"/>
      <c r="B207" s="178"/>
      <c r="C207" s="179" t="s">
        <v>226</v>
      </c>
      <c r="D207" s="179" t="s">
        <v>137</v>
      </c>
      <c r="E207" s="180" t="s">
        <v>227</v>
      </c>
      <c r="F207" s="181" t="s">
        <v>228</v>
      </c>
      <c r="G207" s="182" t="s">
        <v>140</v>
      </c>
      <c r="H207" s="183">
        <v>36.399999999999999</v>
      </c>
      <c r="I207" s="184"/>
      <c r="J207" s="185">
        <f>ROUND(I207*H207,2)</f>
        <v>0</v>
      </c>
      <c r="K207" s="181" t="s">
        <v>141</v>
      </c>
      <c r="L207" s="38"/>
      <c r="M207" s="186" t="s">
        <v>1</v>
      </c>
      <c r="N207" s="187" t="s">
        <v>48</v>
      </c>
      <c r="O207" s="76"/>
      <c r="P207" s="188">
        <f>O207*H207</f>
        <v>0</v>
      </c>
      <c r="Q207" s="188">
        <v>0</v>
      </c>
      <c r="R207" s="188">
        <f>Q207*H207</f>
        <v>0</v>
      </c>
      <c r="S207" s="188">
        <v>0</v>
      </c>
      <c r="T207" s="18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0" t="s">
        <v>142</v>
      </c>
      <c r="AT207" s="190" t="s">
        <v>137</v>
      </c>
      <c r="AU207" s="190" t="s">
        <v>92</v>
      </c>
      <c r="AY207" s="18" t="s">
        <v>135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8" t="s">
        <v>90</v>
      </c>
      <c r="BK207" s="191">
        <f>ROUND(I207*H207,2)</f>
        <v>0</v>
      </c>
      <c r="BL207" s="18" t="s">
        <v>142</v>
      </c>
      <c r="BM207" s="190" t="s">
        <v>229</v>
      </c>
    </row>
    <row r="208" s="2" customFormat="1">
      <c r="A208" s="37"/>
      <c r="B208" s="38"/>
      <c r="C208" s="37"/>
      <c r="D208" s="192" t="s">
        <v>144</v>
      </c>
      <c r="E208" s="37"/>
      <c r="F208" s="193" t="s">
        <v>230</v>
      </c>
      <c r="G208" s="37"/>
      <c r="H208" s="37"/>
      <c r="I208" s="194"/>
      <c r="J208" s="37"/>
      <c r="K208" s="37"/>
      <c r="L208" s="38"/>
      <c r="M208" s="195"/>
      <c r="N208" s="196"/>
      <c r="O208" s="76"/>
      <c r="P208" s="76"/>
      <c r="Q208" s="76"/>
      <c r="R208" s="76"/>
      <c r="S208" s="76"/>
      <c r="T208" s="7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8" t="s">
        <v>144</v>
      </c>
      <c r="AU208" s="18" t="s">
        <v>92</v>
      </c>
    </row>
    <row r="209" s="13" customFormat="1">
      <c r="A209" s="13"/>
      <c r="B209" s="197"/>
      <c r="C209" s="13"/>
      <c r="D209" s="192" t="s">
        <v>146</v>
      </c>
      <c r="E209" s="198" t="s">
        <v>1</v>
      </c>
      <c r="F209" s="199" t="s">
        <v>231</v>
      </c>
      <c r="G209" s="13"/>
      <c r="H209" s="198" t="s">
        <v>1</v>
      </c>
      <c r="I209" s="200"/>
      <c r="J209" s="13"/>
      <c r="K209" s="13"/>
      <c r="L209" s="197"/>
      <c r="M209" s="201"/>
      <c r="N209" s="202"/>
      <c r="O209" s="202"/>
      <c r="P209" s="202"/>
      <c r="Q209" s="202"/>
      <c r="R209" s="202"/>
      <c r="S209" s="202"/>
      <c r="T209" s="20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8" t="s">
        <v>146</v>
      </c>
      <c r="AU209" s="198" t="s">
        <v>92</v>
      </c>
      <c r="AV209" s="13" t="s">
        <v>90</v>
      </c>
      <c r="AW209" s="13" t="s">
        <v>36</v>
      </c>
      <c r="AX209" s="13" t="s">
        <v>83</v>
      </c>
      <c r="AY209" s="198" t="s">
        <v>135</v>
      </c>
    </row>
    <row r="210" s="14" customFormat="1">
      <c r="A210" s="14"/>
      <c r="B210" s="204"/>
      <c r="C210" s="14"/>
      <c r="D210" s="192" t="s">
        <v>146</v>
      </c>
      <c r="E210" s="205" t="s">
        <v>1</v>
      </c>
      <c r="F210" s="206" t="s">
        <v>232</v>
      </c>
      <c r="G210" s="14"/>
      <c r="H210" s="207">
        <v>36.399999999999999</v>
      </c>
      <c r="I210" s="208"/>
      <c r="J210" s="14"/>
      <c r="K210" s="14"/>
      <c r="L210" s="204"/>
      <c r="M210" s="209"/>
      <c r="N210" s="210"/>
      <c r="O210" s="210"/>
      <c r="P210" s="210"/>
      <c r="Q210" s="210"/>
      <c r="R210" s="210"/>
      <c r="S210" s="210"/>
      <c r="T210" s="21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5" t="s">
        <v>146</v>
      </c>
      <c r="AU210" s="205" t="s">
        <v>92</v>
      </c>
      <c r="AV210" s="14" t="s">
        <v>92</v>
      </c>
      <c r="AW210" s="14" t="s">
        <v>36</v>
      </c>
      <c r="AX210" s="14" t="s">
        <v>83</v>
      </c>
      <c r="AY210" s="205" t="s">
        <v>135</v>
      </c>
    </row>
    <row r="211" s="15" customFormat="1">
      <c r="A211" s="15"/>
      <c r="B211" s="212"/>
      <c r="C211" s="15"/>
      <c r="D211" s="192" t="s">
        <v>146</v>
      </c>
      <c r="E211" s="213" t="s">
        <v>1</v>
      </c>
      <c r="F211" s="214" t="s">
        <v>149</v>
      </c>
      <c r="G211" s="15"/>
      <c r="H211" s="215">
        <v>36.399999999999999</v>
      </c>
      <c r="I211" s="216"/>
      <c r="J211" s="15"/>
      <c r="K211" s="15"/>
      <c r="L211" s="212"/>
      <c r="M211" s="217"/>
      <c r="N211" s="218"/>
      <c r="O211" s="218"/>
      <c r="P211" s="218"/>
      <c r="Q211" s="218"/>
      <c r="R211" s="218"/>
      <c r="S211" s="218"/>
      <c r="T211" s="219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13" t="s">
        <v>146</v>
      </c>
      <c r="AU211" s="213" t="s">
        <v>92</v>
      </c>
      <c r="AV211" s="15" t="s">
        <v>142</v>
      </c>
      <c r="AW211" s="15" t="s">
        <v>36</v>
      </c>
      <c r="AX211" s="15" t="s">
        <v>90</v>
      </c>
      <c r="AY211" s="213" t="s">
        <v>135</v>
      </c>
    </row>
    <row r="212" s="2" customFormat="1" ht="16.5" customHeight="1">
      <c r="A212" s="37"/>
      <c r="B212" s="178"/>
      <c r="C212" s="179" t="s">
        <v>233</v>
      </c>
      <c r="D212" s="179" t="s">
        <v>137</v>
      </c>
      <c r="E212" s="180" t="s">
        <v>234</v>
      </c>
      <c r="F212" s="181" t="s">
        <v>235</v>
      </c>
      <c r="G212" s="182" t="s">
        <v>140</v>
      </c>
      <c r="H212" s="183">
        <v>36.399999999999999</v>
      </c>
      <c r="I212" s="184"/>
      <c r="J212" s="185">
        <f>ROUND(I212*H212,2)</f>
        <v>0</v>
      </c>
      <c r="K212" s="181" t="s">
        <v>141</v>
      </c>
      <c r="L212" s="38"/>
      <c r="M212" s="186" t="s">
        <v>1</v>
      </c>
      <c r="N212" s="187" t="s">
        <v>48</v>
      </c>
      <c r="O212" s="76"/>
      <c r="P212" s="188">
        <f>O212*H212</f>
        <v>0</v>
      </c>
      <c r="Q212" s="188">
        <v>0</v>
      </c>
      <c r="R212" s="188">
        <f>Q212*H212</f>
        <v>0</v>
      </c>
      <c r="S212" s="188">
        <v>0</v>
      </c>
      <c r="T212" s="189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90" t="s">
        <v>142</v>
      </c>
      <c r="AT212" s="190" t="s">
        <v>137</v>
      </c>
      <c r="AU212" s="190" t="s">
        <v>92</v>
      </c>
      <c r="AY212" s="18" t="s">
        <v>135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8" t="s">
        <v>90</v>
      </c>
      <c r="BK212" s="191">
        <f>ROUND(I212*H212,2)</f>
        <v>0</v>
      </c>
      <c r="BL212" s="18" t="s">
        <v>142</v>
      </c>
      <c r="BM212" s="190" t="s">
        <v>236</v>
      </c>
    </row>
    <row r="213" s="2" customFormat="1">
      <c r="A213" s="37"/>
      <c r="B213" s="38"/>
      <c r="C213" s="37"/>
      <c r="D213" s="192" t="s">
        <v>144</v>
      </c>
      <c r="E213" s="37"/>
      <c r="F213" s="193" t="s">
        <v>237</v>
      </c>
      <c r="G213" s="37"/>
      <c r="H213" s="37"/>
      <c r="I213" s="194"/>
      <c r="J213" s="37"/>
      <c r="K213" s="37"/>
      <c r="L213" s="38"/>
      <c r="M213" s="195"/>
      <c r="N213" s="196"/>
      <c r="O213" s="76"/>
      <c r="P213" s="76"/>
      <c r="Q213" s="76"/>
      <c r="R213" s="76"/>
      <c r="S213" s="76"/>
      <c r="T213" s="7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8" t="s">
        <v>144</v>
      </c>
      <c r="AU213" s="18" t="s">
        <v>92</v>
      </c>
    </row>
    <row r="214" s="13" customFormat="1">
      <c r="A214" s="13"/>
      <c r="B214" s="197"/>
      <c r="C214" s="13"/>
      <c r="D214" s="192" t="s">
        <v>146</v>
      </c>
      <c r="E214" s="198" t="s">
        <v>1</v>
      </c>
      <c r="F214" s="199" t="s">
        <v>235</v>
      </c>
      <c r="G214" s="13"/>
      <c r="H214" s="198" t="s">
        <v>1</v>
      </c>
      <c r="I214" s="200"/>
      <c r="J214" s="13"/>
      <c r="K214" s="13"/>
      <c r="L214" s="197"/>
      <c r="M214" s="201"/>
      <c r="N214" s="202"/>
      <c r="O214" s="202"/>
      <c r="P214" s="202"/>
      <c r="Q214" s="202"/>
      <c r="R214" s="202"/>
      <c r="S214" s="202"/>
      <c r="T214" s="20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8" t="s">
        <v>146</v>
      </c>
      <c r="AU214" s="198" t="s">
        <v>92</v>
      </c>
      <c r="AV214" s="13" t="s">
        <v>90</v>
      </c>
      <c r="AW214" s="13" t="s">
        <v>36</v>
      </c>
      <c r="AX214" s="13" t="s">
        <v>83</v>
      </c>
      <c r="AY214" s="198" t="s">
        <v>135</v>
      </c>
    </row>
    <row r="215" s="14" customFormat="1">
      <c r="A215" s="14"/>
      <c r="B215" s="204"/>
      <c r="C215" s="14"/>
      <c r="D215" s="192" t="s">
        <v>146</v>
      </c>
      <c r="E215" s="205" t="s">
        <v>1</v>
      </c>
      <c r="F215" s="206" t="s">
        <v>232</v>
      </c>
      <c r="G215" s="14"/>
      <c r="H215" s="207">
        <v>36.399999999999999</v>
      </c>
      <c r="I215" s="208"/>
      <c r="J215" s="14"/>
      <c r="K215" s="14"/>
      <c r="L215" s="204"/>
      <c r="M215" s="209"/>
      <c r="N215" s="210"/>
      <c r="O215" s="210"/>
      <c r="P215" s="210"/>
      <c r="Q215" s="210"/>
      <c r="R215" s="210"/>
      <c r="S215" s="210"/>
      <c r="T215" s="21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05" t="s">
        <v>146</v>
      </c>
      <c r="AU215" s="205" t="s">
        <v>92</v>
      </c>
      <c r="AV215" s="14" t="s">
        <v>92</v>
      </c>
      <c r="AW215" s="14" t="s">
        <v>36</v>
      </c>
      <c r="AX215" s="14" t="s">
        <v>83</v>
      </c>
      <c r="AY215" s="205" t="s">
        <v>135</v>
      </c>
    </row>
    <row r="216" s="15" customFormat="1">
      <c r="A216" s="15"/>
      <c r="B216" s="212"/>
      <c r="C216" s="15"/>
      <c r="D216" s="192" t="s">
        <v>146</v>
      </c>
      <c r="E216" s="213" t="s">
        <v>1</v>
      </c>
      <c r="F216" s="214" t="s">
        <v>149</v>
      </c>
      <c r="G216" s="15"/>
      <c r="H216" s="215">
        <v>36.399999999999999</v>
      </c>
      <c r="I216" s="216"/>
      <c r="J216" s="15"/>
      <c r="K216" s="15"/>
      <c r="L216" s="212"/>
      <c r="M216" s="217"/>
      <c r="N216" s="218"/>
      <c r="O216" s="218"/>
      <c r="P216" s="218"/>
      <c r="Q216" s="218"/>
      <c r="R216" s="218"/>
      <c r="S216" s="218"/>
      <c r="T216" s="219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13" t="s">
        <v>146</v>
      </c>
      <c r="AU216" s="213" t="s">
        <v>92</v>
      </c>
      <c r="AV216" s="15" t="s">
        <v>142</v>
      </c>
      <c r="AW216" s="15" t="s">
        <v>36</v>
      </c>
      <c r="AX216" s="15" t="s">
        <v>90</v>
      </c>
      <c r="AY216" s="213" t="s">
        <v>135</v>
      </c>
    </row>
    <row r="217" s="2" customFormat="1" ht="16.5" customHeight="1">
      <c r="A217" s="37"/>
      <c r="B217" s="178"/>
      <c r="C217" s="179" t="s">
        <v>8</v>
      </c>
      <c r="D217" s="179" t="s">
        <v>137</v>
      </c>
      <c r="E217" s="180" t="s">
        <v>238</v>
      </c>
      <c r="F217" s="181" t="s">
        <v>239</v>
      </c>
      <c r="G217" s="182" t="s">
        <v>140</v>
      </c>
      <c r="H217" s="183">
        <v>36.399999999999999</v>
      </c>
      <c r="I217" s="184"/>
      <c r="J217" s="185">
        <f>ROUND(I217*H217,2)</f>
        <v>0</v>
      </c>
      <c r="K217" s="181" t="s">
        <v>141</v>
      </c>
      <c r="L217" s="38"/>
      <c r="M217" s="186" t="s">
        <v>1</v>
      </c>
      <c r="N217" s="187" t="s">
        <v>48</v>
      </c>
      <c r="O217" s="76"/>
      <c r="P217" s="188">
        <f>O217*H217</f>
        <v>0</v>
      </c>
      <c r="Q217" s="188">
        <v>0.0012727000000000001</v>
      </c>
      <c r="R217" s="188">
        <f>Q217*H217</f>
        <v>0.046326280000000004</v>
      </c>
      <c r="S217" s="188">
        <v>0</v>
      </c>
      <c r="T217" s="18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90" t="s">
        <v>142</v>
      </c>
      <c r="AT217" s="190" t="s">
        <v>137</v>
      </c>
      <c r="AU217" s="190" t="s">
        <v>92</v>
      </c>
      <c r="AY217" s="18" t="s">
        <v>135</v>
      </c>
      <c r="BE217" s="191">
        <f>IF(N217="základní",J217,0)</f>
        <v>0</v>
      </c>
      <c r="BF217" s="191">
        <f>IF(N217="snížená",J217,0)</f>
        <v>0</v>
      </c>
      <c r="BG217" s="191">
        <f>IF(N217="zákl. přenesená",J217,0)</f>
        <v>0</v>
      </c>
      <c r="BH217" s="191">
        <f>IF(N217="sníž. přenesená",J217,0)</f>
        <v>0</v>
      </c>
      <c r="BI217" s="191">
        <f>IF(N217="nulová",J217,0)</f>
        <v>0</v>
      </c>
      <c r="BJ217" s="18" t="s">
        <v>90</v>
      </c>
      <c r="BK217" s="191">
        <f>ROUND(I217*H217,2)</f>
        <v>0</v>
      </c>
      <c r="BL217" s="18" t="s">
        <v>142</v>
      </c>
      <c r="BM217" s="190" t="s">
        <v>240</v>
      </c>
    </row>
    <row r="218" s="2" customFormat="1">
      <c r="A218" s="37"/>
      <c r="B218" s="38"/>
      <c r="C218" s="37"/>
      <c r="D218" s="192" t="s">
        <v>144</v>
      </c>
      <c r="E218" s="37"/>
      <c r="F218" s="193" t="s">
        <v>241</v>
      </c>
      <c r="G218" s="37"/>
      <c r="H218" s="37"/>
      <c r="I218" s="194"/>
      <c r="J218" s="37"/>
      <c r="K218" s="37"/>
      <c r="L218" s="38"/>
      <c r="M218" s="195"/>
      <c r="N218" s="196"/>
      <c r="O218" s="76"/>
      <c r="P218" s="76"/>
      <c r="Q218" s="76"/>
      <c r="R218" s="76"/>
      <c r="S218" s="76"/>
      <c r="T218" s="7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144</v>
      </c>
      <c r="AU218" s="18" t="s">
        <v>92</v>
      </c>
    </row>
    <row r="219" s="13" customFormat="1">
      <c r="A219" s="13"/>
      <c r="B219" s="197"/>
      <c r="C219" s="13"/>
      <c r="D219" s="192" t="s">
        <v>146</v>
      </c>
      <c r="E219" s="198" t="s">
        <v>1</v>
      </c>
      <c r="F219" s="199" t="s">
        <v>239</v>
      </c>
      <c r="G219" s="13"/>
      <c r="H219" s="198" t="s">
        <v>1</v>
      </c>
      <c r="I219" s="200"/>
      <c r="J219" s="13"/>
      <c r="K219" s="13"/>
      <c r="L219" s="197"/>
      <c r="M219" s="201"/>
      <c r="N219" s="202"/>
      <c r="O219" s="202"/>
      <c r="P219" s="202"/>
      <c r="Q219" s="202"/>
      <c r="R219" s="202"/>
      <c r="S219" s="202"/>
      <c r="T219" s="20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8" t="s">
        <v>146</v>
      </c>
      <c r="AU219" s="198" t="s">
        <v>92</v>
      </c>
      <c r="AV219" s="13" t="s">
        <v>90</v>
      </c>
      <c r="AW219" s="13" t="s">
        <v>36</v>
      </c>
      <c r="AX219" s="13" t="s">
        <v>83</v>
      </c>
      <c r="AY219" s="198" t="s">
        <v>135</v>
      </c>
    </row>
    <row r="220" s="14" customFormat="1">
      <c r="A220" s="14"/>
      <c r="B220" s="204"/>
      <c r="C220" s="14"/>
      <c r="D220" s="192" t="s">
        <v>146</v>
      </c>
      <c r="E220" s="205" t="s">
        <v>1</v>
      </c>
      <c r="F220" s="206" t="s">
        <v>232</v>
      </c>
      <c r="G220" s="14"/>
      <c r="H220" s="207">
        <v>36.399999999999999</v>
      </c>
      <c r="I220" s="208"/>
      <c r="J220" s="14"/>
      <c r="K220" s="14"/>
      <c r="L220" s="204"/>
      <c r="M220" s="209"/>
      <c r="N220" s="210"/>
      <c r="O220" s="210"/>
      <c r="P220" s="210"/>
      <c r="Q220" s="210"/>
      <c r="R220" s="210"/>
      <c r="S220" s="210"/>
      <c r="T220" s="21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05" t="s">
        <v>146</v>
      </c>
      <c r="AU220" s="205" t="s">
        <v>92</v>
      </c>
      <c r="AV220" s="14" t="s">
        <v>92</v>
      </c>
      <c r="AW220" s="14" t="s">
        <v>36</v>
      </c>
      <c r="AX220" s="14" t="s">
        <v>83</v>
      </c>
      <c r="AY220" s="205" t="s">
        <v>135</v>
      </c>
    </row>
    <row r="221" s="15" customFormat="1">
      <c r="A221" s="15"/>
      <c r="B221" s="212"/>
      <c r="C221" s="15"/>
      <c r="D221" s="192" t="s">
        <v>146</v>
      </c>
      <c r="E221" s="213" t="s">
        <v>1</v>
      </c>
      <c r="F221" s="214" t="s">
        <v>149</v>
      </c>
      <c r="G221" s="15"/>
      <c r="H221" s="215">
        <v>36.399999999999999</v>
      </c>
      <c r="I221" s="216"/>
      <c r="J221" s="15"/>
      <c r="K221" s="15"/>
      <c r="L221" s="212"/>
      <c r="M221" s="217"/>
      <c r="N221" s="218"/>
      <c r="O221" s="218"/>
      <c r="P221" s="218"/>
      <c r="Q221" s="218"/>
      <c r="R221" s="218"/>
      <c r="S221" s="218"/>
      <c r="T221" s="219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13" t="s">
        <v>146</v>
      </c>
      <c r="AU221" s="213" t="s">
        <v>92</v>
      </c>
      <c r="AV221" s="15" t="s">
        <v>142</v>
      </c>
      <c r="AW221" s="15" t="s">
        <v>36</v>
      </c>
      <c r="AX221" s="15" t="s">
        <v>90</v>
      </c>
      <c r="AY221" s="213" t="s">
        <v>135</v>
      </c>
    </row>
    <row r="222" s="2" customFormat="1" ht="16.5" customHeight="1">
      <c r="A222" s="37"/>
      <c r="B222" s="178"/>
      <c r="C222" s="220" t="s">
        <v>242</v>
      </c>
      <c r="D222" s="220" t="s">
        <v>243</v>
      </c>
      <c r="E222" s="221" t="s">
        <v>244</v>
      </c>
      <c r="F222" s="222" t="s">
        <v>245</v>
      </c>
      <c r="G222" s="223" t="s">
        <v>246</v>
      </c>
      <c r="H222" s="224">
        <v>1.274</v>
      </c>
      <c r="I222" s="225"/>
      <c r="J222" s="226">
        <f>ROUND(I222*H222,2)</f>
        <v>0</v>
      </c>
      <c r="K222" s="222" t="s">
        <v>141</v>
      </c>
      <c r="L222" s="227"/>
      <c r="M222" s="228" t="s">
        <v>1</v>
      </c>
      <c r="N222" s="229" t="s">
        <v>48</v>
      </c>
      <c r="O222" s="76"/>
      <c r="P222" s="188">
        <f>O222*H222</f>
        <v>0</v>
      </c>
      <c r="Q222" s="188">
        <v>0.001</v>
      </c>
      <c r="R222" s="188">
        <f>Q222*H222</f>
        <v>0.001274</v>
      </c>
      <c r="S222" s="188">
        <v>0</v>
      </c>
      <c r="T222" s="18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190" t="s">
        <v>196</v>
      </c>
      <c r="AT222" s="190" t="s">
        <v>243</v>
      </c>
      <c r="AU222" s="190" t="s">
        <v>92</v>
      </c>
      <c r="AY222" s="18" t="s">
        <v>135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8" t="s">
        <v>90</v>
      </c>
      <c r="BK222" s="191">
        <f>ROUND(I222*H222,2)</f>
        <v>0</v>
      </c>
      <c r="BL222" s="18" t="s">
        <v>142</v>
      </c>
      <c r="BM222" s="190" t="s">
        <v>247</v>
      </c>
    </row>
    <row r="223" s="2" customFormat="1">
      <c r="A223" s="37"/>
      <c r="B223" s="38"/>
      <c r="C223" s="37"/>
      <c r="D223" s="192" t="s">
        <v>144</v>
      </c>
      <c r="E223" s="37"/>
      <c r="F223" s="193" t="s">
        <v>245</v>
      </c>
      <c r="G223" s="37"/>
      <c r="H223" s="37"/>
      <c r="I223" s="194"/>
      <c r="J223" s="37"/>
      <c r="K223" s="37"/>
      <c r="L223" s="38"/>
      <c r="M223" s="195"/>
      <c r="N223" s="196"/>
      <c r="O223" s="76"/>
      <c r="P223" s="76"/>
      <c r="Q223" s="76"/>
      <c r="R223" s="76"/>
      <c r="S223" s="76"/>
      <c r="T223" s="7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8" t="s">
        <v>144</v>
      </c>
      <c r="AU223" s="18" t="s">
        <v>92</v>
      </c>
    </row>
    <row r="224" s="13" customFormat="1">
      <c r="A224" s="13"/>
      <c r="B224" s="197"/>
      <c r="C224" s="13"/>
      <c r="D224" s="192" t="s">
        <v>146</v>
      </c>
      <c r="E224" s="198" t="s">
        <v>1</v>
      </c>
      <c r="F224" s="199" t="s">
        <v>245</v>
      </c>
      <c r="G224" s="13"/>
      <c r="H224" s="198" t="s">
        <v>1</v>
      </c>
      <c r="I224" s="200"/>
      <c r="J224" s="13"/>
      <c r="K224" s="13"/>
      <c r="L224" s="197"/>
      <c r="M224" s="201"/>
      <c r="N224" s="202"/>
      <c r="O224" s="202"/>
      <c r="P224" s="202"/>
      <c r="Q224" s="202"/>
      <c r="R224" s="202"/>
      <c r="S224" s="202"/>
      <c r="T224" s="20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8" t="s">
        <v>146</v>
      </c>
      <c r="AU224" s="198" t="s">
        <v>92</v>
      </c>
      <c r="AV224" s="13" t="s">
        <v>90</v>
      </c>
      <c r="AW224" s="13" t="s">
        <v>36</v>
      </c>
      <c r="AX224" s="13" t="s">
        <v>83</v>
      </c>
      <c r="AY224" s="198" t="s">
        <v>135</v>
      </c>
    </row>
    <row r="225" s="14" customFormat="1">
      <c r="A225" s="14"/>
      <c r="B225" s="204"/>
      <c r="C225" s="14"/>
      <c r="D225" s="192" t="s">
        <v>146</v>
      </c>
      <c r="E225" s="205" t="s">
        <v>1</v>
      </c>
      <c r="F225" s="206" t="s">
        <v>248</v>
      </c>
      <c r="G225" s="14"/>
      <c r="H225" s="207">
        <v>1.274</v>
      </c>
      <c r="I225" s="208"/>
      <c r="J225" s="14"/>
      <c r="K225" s="14"/>
      <c r="L225" s="204"/>
      <c r="M225" s="209"/>
      <c r="N225" s="210"/>
      <c r="O225" s="210"/>
      <c r="P225" s="210"/>
      <c r="Q225" s="210"/>
      <c r="R225" s="210"/>
      <c r="S225" s="210"/>
      <c r="T225" s="21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05" t="s">
        <v>146</v>
      </c>
      <c r="AU225" s="205" t="s">
        <v>92</v>
      </c>
      <c r="AV225" s="14" t="s">
        <v>92</v>
      </c>
      <c r="AW225" s="14" t="s">
        <v>36</v>
      </c>
      <c r="AX225" s="14" t="s">
        <v>83</v>
      </c>
      <c r="AY225" s="205" t="s">
        <v>135</v>
      </c>
    </row>
    <row r="226" s="15" customFormat="1">
      <c r="A226" s="15"/>
      <c r="B226" s="212"/>
      <c r="C226" s="15"/>
      <c r="D226" s="192" t="s">
        <v>146</v>
      </c>
      <c r="E226" s="213" t="s">
        <v>1</v>
      </c>
      <c r="F226" s="214" t="s">
        <v>149</v>
      </c>
      <c r="G226" s="15"/>
      <c r="H226" s="215">
        <v>1.274</v>
      </c>
      <c r="I226" s="216"/>
      <c r="J226" s="15"/>
      <c r="K226" s="15"/>
      <c r="L226" s="212"/>
      <c r="M226" s="217"/>
      <c r="N226" s="218"/>
      <c r="O226" s="218"/>
      <c r="P226" s="218"/>
      <c r="Q226" s="218"/>
      <c r="R226" s="218"/>
      <c r="S226" s="218"/>
      <c r="T226" s="219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13" t="s">
        <v>146</v>
      </c>
      <c r="AU226" s="213" t="s">
        <v>92</v>
      </c>
      <c r="AV226" s="15" t="s">
        <v>142</v>
      </c>
      <c r="AW226" s="15" t="s">
        <v>36</v>
      </c>
      <c r="AX226" s="15" t="s">
        <v>90</v>
      </c>
      <c r="AY226" s="213" t="s">
        <v>135</v>
      </c>
    </row>
    <row r="227" s="12" customFormat="1" ht="22.8" customHeight="1">
      <c r="A227" s="12"/>
      <c r="B227" s="165"/>
      <c r="C227" s="12"/>
      <c r="D227" s="166" t="s">
        <v>82</v>
      </c>
      <c r="E227" s="176" t="s">
        <v>176</v>
      </c>
      <c r="F227" s="176" t="s">
        <v>249</v>
      </c>
      <c r="G227" s="12"/>
      <c r="H227" s="12"/>
      <c r="I227" s="168"/>
      <c r="J227" s="177">
        <f>BK227</f>
        <v>0</v>
      </c>
      <c r="K227" s="12"/>
      <c r="L227" s="165"/>
      <c r="M227" s="170"/>
      <c r="N227" s="171"/>
      <c r="O227" s="171"/>
      <c r="P227" s="172">
        <f>SUM(P228:P258)</f>
        <v>0</v>
      </c>
      <c r="Q227" s="171"/>
      <c r="R227" s="172">
        <f>SUM(R228:R258)</f>
        <v>209.47651500000001</v>
      </c>
      <c r="S227" s="171"/>
      <c r="T227" s="173">
        <f>SUM(T228:T258)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66" t="s">
        <v>90</v>
      </c>
      <c r="AT227" s="174" t="s">
        <v>82</v>
      </c>
      <c r="AU227" s="174" t="s">
        <v>90</v>
      </c>
      <c r="AY227" s="166" t="s">
        <v>135</v>
      </c>
      <c r="BK227" s="175">
        <f>SUM(BK228:BK258)</f>
        <v>0</v>
      </c>
    </row>
    <row r="228" s="2" customFormat="1" ht="24.15" customHeight="1">
      <c r="A228" s="37"/>
      <c r="B228" s="178"/>
      <c r="C228" s="179" t="s">
        <v>250</v>
      </c>
      <c r="D228" s="179" t="s">
        <v>137</v>
      </c>
      <c r="E228" s="180" t="s">
        <v>251</v>
      </c>
      <c r="F228" s="181" t="s">
        <v>252</v>
      </c>
      <c r="G228" s="182" t="s">
        <v>140</v>
      </c>
      <c r="H228" s="183">
        <v>389.55700000000002</v>
      </c>
      <c r="I228" s="184"/>
      <c r="J228" s="185">
        <f>ROUND(I228*H228,2)</f>
        <v>0</v>
      </c>
      <c r="K228" s="181" t="s">
        <v>1</v>
      </c>
      <c r="L228" s="38"/>
      <c r="M228" s="186" t="s">
        <v>1</v>
      </c>
      <c r="N228" s="187" t="s">
        <v>48</v>
      </c>
      <c r="O228" s="76"/>
      <c r="P228" s="188">
        <f>O228*H228</f>
        <v>0</v>
      </c>
      <c r="Q228" s="188">
        <v>0.074999999999999997</v>
      </c>
      <c r="R228" s="188">
        <f>Q228*H228</f>
        <v>29.216774999999998</v>
      </c>
      <c r="S228" s="188">
        <v>0</v>
      </c>
      <c r="T228" s="18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90" t="s">
        <v>142</v>
      </c>
      <c r="AT228" s="190" t="s">
        <v>137</v>
      </c>
      <c r="AU228" s="190" t="s">
        <v>92</v>
      </c>
      <c r="AY228" s="18" t="s">
        <v>135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8" t="s">
        <v>90</v>
      </c>
      <c r="BK228" s="191">
        <f>ROUND(I228*H228,2)</f>
        <v>0</v>
      </c>
      <c r="BL228" s="18" t="s">
        <v>142</v>
      </c>
      <c r="BM228" s="190" t="s">
        <v>253</v>
      </c>
    </row>
    <row r="229" s="2" customFormat="1">
      <c r="A229" s="37"/>
      <c r="B229" s="38"/>
      <c r="C229" s="37"/>
      <c r="D229" s="192" t="s">
        <v>144</v>
      </c>
      <c r="E229" s="37"/>
      <c r="F229" s="193" t="s">
        <v>252</v>
      </c>
      <c r="G229" s="37"/>
      <c r="H229" s="37"/>
      <c r="I229" s="194"/>
      <c r="J229" s="37"/>
      <c r="K229" s="37"/>
      <c r="L229" s="38"/>
      <c r="M229" s="195"/>
      <c r="N229" s="196"/>
      <c r="O229" s="76"/>
      <c r="P229" s="76"/>
      <c r="Q229" s="76"/>
      <c r="R229" s="76"/>
      <c r="S229" s="76"/>
      <c r="T229" s="7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8" t="s">
        <v>144</v>
      </c>
      <c r="AU229" s="18" t="s">
        <v>92</v>
      </c>
    </row>
    <row r="230" s="13" customFormat="1">
      <c r="A230" s="13"/>
      <c r="B230" s="197"/>
      <c r="C230" s="13"/>
      <c r="D230" s="192" t="s">
        <v>146</v>
      </c>
      <c r="E230" s="198" t="s">
        <v>1</v>
      </c>
      <c r="F230" s="199" t="s">
        <v>254</v>
      </c>
      <c r="G230" s="13"/>
      <c r="H230" s="198" t="s">
        <v>1</v>
      </c>
      <c r="I230" s="200"/>
      <c r="J230" s="13"/>
      <c r="K230" s="13"/>
      <c r="L230" s="197"/>
      <c r="M230" s="201"/>
      <c r="N230" s="202"/>
      <c r="O230" s="202"/>
      <c r="P230" s="202"/>
      <c r="Q230" s="202"/>
      <c r="R230" s="202"/>
      <c r="S230" s="202"/>
      <c r="T230" s="20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8" t="s">
        <v>146</v>
      </c>
      <c r="AU230" s="198" t="s">
        <v>92</v>
      </c>
      <c r="AV230" s="13" t="s">
        <v>90</v>
      </c>
      <c r="AW230" s="13" t="s">
        <v>36</v>
      </c>
      <c r="AX230" s="13" t="s">
        <v>83</v>
      </c>
      <c r="AY230" s="198" t="s">
        <v>135</v>
      </c>
    </row>
    <row r="231" s="13" customFormat="1">
      <c r="A231" s="13"/>
      <c r="B231" s="197"/>
      <c r="C231" s="13"/>
      <c r="D231" s="192" t="s">
        <v>146</v>
      </c>
      <c r="E231" s="198" t="s">
        <v>1</v>
      </c>
      <c r="F231" s="199" t="s">
        <v>222</v>
      </c>
      <c r="G231" s="13"/>
      <c r="H231" s="198" t="s">
        <v>1</v>
      </c>
      <c r="I231" s="200"/>
      <c r="J231" s="13"/>
      <c r="K231" s="13"/>
      <c r="L231" s="197"/>
      <c r="M231" s="201"/>
      <c r="N231" s="202"/>
      <c r="O231" s="202"/>
      <c r="P231" s="202"/>
      <c r="Q231" s="202"/>
      <c r="R231" s="202"/>
      <c r="S231" s="202"/>
      <c r="T231" s="20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8" t="s">
        <v>146</v>
      </c>
      <c r="AU231" s="198" t="s">
        <v>92</v>
      </c>
      <c r="AV231" s="13" t="s">
        <v>90</v>
      </c>
      <c r="AW231" s="13" t="s">
        <v>36</v>
      </c>
      <c r="AX231" s="13" t="s">
        <v>83</v>
      </c>
      <c r="AY231" s="198" t="s">
        <v>135</v>
      </c>
    </row>
    <row r="232" s="14" customFormat="1">
      <c r="A232" s="14"/>
      <c r="B232" s="204"/>
      <c r="C232" s="14"/>
      <c r="D232" s="192" t="s">
        <v>146</v>
      </c>
      <c r="E232" s="205" t="s">
        <v>1</v>
      </c>
      <c r="F232" s="206" t="s">
        <v>223</v>
      </c>
      <c r="G232" s="14"/>
      <c r="H232" s="207">
        <v>337.92000000000002</v>
      </c>
      <c r="I232" s="208"/>
      <c r="J232" s="14"/>
      <c r="K232" s="14"/>
      <c r="L232" s="204"/>
      <c r="M232" s="209"/>
      <c r="N232" s="210"/>
      <c r="O232" s="210"/>
      <c r="P232" s="210"/>
      <c r="Q232" s="210"/>
      <c r="R232" s="210"/>
      <c r="S232" s="210"/>
      <c r="T232" s="21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05" t="s">
        <v>146</v>
      </c>
      <c r="AU232" s="205" t="s">
        <v>92</v>
      </c>
      <c r="AV232" s="14" t="s">
        <v>92</v>
      </c>
      <c r="AW232" s="14" t="s">
        <v>36</v>
      </c>
      <c r="AX232" s="14" t="s">
        <v>83</v>
      </c>
      <c r="AY232" s="205" t="s">
        <v>135</v>
      </c>
    </row>
    <row r="233" s="13" customFormat="1">
      <c r="A233" s="13"/>
      <c r="B233" s="197"/>
      <c r="C233" s="13"/>
      <c r="D233" s="192" t="s">
        <v>146</v>
      </c>
      <c r="E233" s="198" t="s">
        <v>1</v>
      </c>
      <c r="F233" s="199" t="s">
        <v>224</v>
      </c>
      <c r="G233" s="13"/>
      <c r="H233" s="198" t="s">
        <v>1</v>
      </c>
      <c r="I233" s="200"/>
      <c r="J233" s="13"/>
      <c r="K233" s="13"/>
      <c r="L233" s="197"/>
      <c r="M233" s="201"/>
      <c r="N233" s="202"/>
      <c r="O233" s="202"/>
      <c r="P233" s="202"/>
      <c r="Q233" s="202"/>
      <c r="R233" s="202"/>
      <c r="S233" s="202"/>
      <c r="T233" s="20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8" t="s">
        <v>146</v>
      </c>
      <c r="AU233" s="198" t="s">
        <v>92</v>
      </c>
      <c r="AV233" s="13" t="s">
        <v>90</v>
      </c>
      <c r="AW233" s="13" t="s">
        <v>36</v>
      </c>
      <c r="AX233" s="13" t="s">
        <v>83</v>
      </c>
      <c r="AY233" s="198" t="s">
        <v>135</v>
      </c>
    </row>
    <row r="234" s="14" customFormat="1">
      <c r="A234" s="14"/>
      <c r="B234" s="204"/>
      <c r="C234" s="14"/>
      <c r="D234" s="192" t="s">
        <v>146</v>
      </c>
      <c r="E234" s="205" t="s">
        <v>1</v>
      </c>
      <c r="F234" s="206" t="s">
        <v>255</v>
      </c>
      <c r="G234" s="14"/>
      <c r="H234" s="207">
        <v>51.637</v>
      </c>
      <c r="I234" s="208"/>
      <c r="J234" s="14"/>
      <c r="K234" s="14"/>
      <c r="L234" s="204"/>
      <c r="M234" s="209"/>
      <c r="N234" s="210"/>
      <c r="O234" s="210"/>
      <c r="P234" s="210"/>
      <c r="Q234" s="210"/>
      <c r="R234" s="210"/>
      <c r="S234" s="210"/>
      <c r="T234" s="21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05" t="s">
        <v>146</v>
      </c>
      <c r="AU234" s="205" t="s">
        <v>92</v>
      </c>
      <c r="AV234" s="14" t="s">
        <v>92</v>
      </c>
      <c r="AW234" s="14" t="s">
        <v>36</v>
      </c>
      <c r="AX234" s="14" t="s">
        <v>83</v>
      </c>
      <c r="AY234" s="205" t="s">
        <v>135</v>
      </c>
    </row>
    <row r="235" s="15" customFormat="1">
      <c r="A235" s="15"/>
      <c r="B235" s="212"/>
      <c r="C235" s="15"/>
      <c r="D235" s="192" t="s">
        <v>146</v>
      </c>
      <c r="E235" s="213" t="s">
        <v>1</v>
      </c>
      <c r="F235" s="214" t="s">
        <v>149</v>
      </c>
      <c r="G235" s="15"/>
      <c r="H235" s="215">
        <v>389.55700000000002</v>
      </c>
      <c r="I235" s="216"/>
      <c r="J235" s="15"/>
      <c r="K235" s="15"/>
      <c r="L235" s="212"/>
      <c r="M235" s="217"/>
      <c r="N235" s="218"/>
      <c r="O235" s="218"/>
      <c r="P235" s="218"/>
      <c r="Q235" s="218"/>
      <c r="R235" s="218"/>
      <c r="S235" s="218"/>
      <c r="T235" s="219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13" t="s">
        <v>146</v>
      </c>
      <c r="AU235" s="213" t="s">
        <v>92</v>
      </c>
      <c r="AV235" s="15" t="s">
        <v>142</v>
      </c>
      <c r="AW235" s="15" t="s">
        <v>36</v>
      </c>
      <c r="AX235" s="15" t="s">
        <v>90</v>
      </c>
      <c r="AY235" s="213" t="s">
        <v>135</v>
      </c>
    </row>
    <row r="236" s="2" customFormat="1" ht="24.15" customHeight="1">
      <c r="A236" s="37"/>
      <c r="B236" s="178"/>
      <c r="C236" s="179" t="s">
        <v>256</v>
      </c>
      <c r="D236" s="179" t="s">
        <v>137</v>
      </c>
      <c r="E236" s="180" t="s">
        <v>257</v>
      </c>
      <c r="F236" s="181" t="s">
        <v>258</v>
      </c>
      <c r="G236" s="182" t="s">
        <v>140</v>
      </c>
      <c r="H236" s="183">
        <v>391.86900000000003</v>
      </c>
      <c r="I236" s="184"/>
      <c r="J236" s="185">
        <f>ROUND(I236*H236,2)</f>
        <v>0</v>
      </c>
      <c r="K236" s="181" t="s">
        <v>141</v>
      </c>
      <c r="L236" s="38"/>
      <c r="M236" s="186" t="s">
        <v>1</v>
      </c>
      <c r="N236" s="187" t="s">
        <v>48</v>
      </c>
      <c r="O236" s="76"/>
      <c r="P236" s="188">
        <f>O236*H236</f>
        <v>0</v>
      </c>
      <c r="Q236" s="188">
        <v>0</v>
      </c>
      <c r="R236" s="188">
        <f>Q236*H236</f>
        <v>0</v>
      </c>
      <c r="S236" s="188">
        <v>0</v>
      </c>
      <c r="T236" s="18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0" t="s">
        <v>142</v>
      </c>
      <c r="AT236" s="190" t="s">
        <v>137</v>
      </c>
      <c r="AU236" s="190" t="s">
        <v>92</v>
      </c>
      <c r="AY236" s="18" t="s">
        <v>135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8" t="s">
        <v>90</v>
      </c>
      <c r="BK236" s="191">
        <f>ROUND(I236*H236,2)</f>
        <v>0</v>
      </c>
      <c r="BL236" s="18" t="s">
        <v>142</v>
      </c>
      <c r="BM236" s="190" t="s">
        <v>259</v>
      </c>
    </row>
    <row r="237" s="2" customFormat="1">
      <c r="A237" s="37"/>
      <c r="B237" s="38"/>
      <c r="C237" s="37"/>
      <c r="D237" s="192" t="s">
        <v>144</v>
      </c>
      <c r="E237" s="37"/>
      <c r="F237" s="193" t="s">
        <v>260</v>
      </c>
      <c r="G237" s="37"/>
      <c r="H237" s="37"/>
      <c r="I237" s="194"/>
      <c r="J237" s="37"/>
      <c r="K237" s="37"/>
      <c r="L237" s="38"/>
      <c r="M237" s="195"/>
      <c r="N237" s="196"/>
      <c r="O237" s="76"/>
      <c r="P237" s="76"/>
      <c r="Q237" s="76"/>
      <c r="R237" s="76"/>
      <c r="S237" s="76"/>
      <c r="T237" s="7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8" t="s">
        <v>144</v>
      </c>
      <c r="AU237" s="18" t="s">
        <v>92</v>
      </c>
    </row>
    <row r="238" s="13" customFormat="1">
      <c r="A238" s="13"/>
      <c r="B238" s="197"/>
      <c r="C238" s="13"/>
      <c r="D238" s="192" t="s">
        <v>146</v>
      </c>
      <c r="E238" s="198" t="s">
        <v>1</v>
      </c>
      <c r="F238" s="199" t="s">
        <v>261</v>
      </c>
      <c r="G238" s="13"/>
      <c r="H238" s="198" t="s">
        <v>1</v>
      </c>
      <c r="I238" s="200"/>
      <c r="J238" s="13"/>
      <c r="K238" s="13"/>
      <c r="L238" s="197"/>
      <c r="M238" s="201"/>
      <c r="N238" s="202"/>
      <c r="O238" s="202"/>
      <c r="P238" s="202"/>
      <c r="Q238" s="202"/>
      <c r="R238" s="202"/>
      <c r="S238" s="202"/>
      <c r="T238" s="20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8" t="s">
        <v>146</v>
      </c>
      <c r="AU238" s="198" t="s">
        <v>92</v>
      </c>
      <c r="AV238" s="13" t="s">
        <v>90</v>
      </c>
      <c r="AW238" s="13" t="s">
        <v>36</v>
      </c>
      <c r="AX238" s="13" t="s">
        <v>83</v>
      </c>
      <c r="AY238" s="198" t="s">
        <v>135</v>
      </c>
    </row>
    <row r="239" s="13" customFormat="1">
      <c r="A239" s="13"/>
      <c r="B239" s="197"/>
      <c r="C239" s="13"/>
      <c r="D239" s="192" t="s">
        <v>146</v>
      </c>
      <c r="E239" s="198" t="s">
        <v>1</v>
      </c>
      <c r="F239" s="199" t="s">
        <v>262</v>
      </c>
      <c r="G239" s="13"/>
      <c r="H239" s="198" t="s">
        <v>1</v>
      </c>
      <c r="I239" s="200"/>
      <c r="J239" s="13"/>
      <c r="K239" s="13"/>
      <c r="L239" s="197"/>
      <c r="M239" s="201"/>
      <c r="N239" s="202"/>
      <c r="O239" s="202"/>
      <c r="P239" s="202"/>
      <c r="Q239" s="202"/>
      <c r="R239" s="202"/>
      <c r="S239" s="202"/>
      <c r="T239" s="20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8" t="s">
        <v>146</v>
      </c>
      <c r="AU239" s="198" t="s">
        <v>92</v>
      </c>
      <c r="AV239" s="13" t="s">
        <v>90</v>
      </c>
      <c r="AW239" s="13" t="s">
        <v>36</v>
      </c>
      <c r="AX239" s="13" t="s">
        <v>83</v>
      </c>
      <c r="AY239" s="198" t="s">
        <v>135</v>
      </c>
    </row>
    <row r="240" s="13" customFormat="1">
      <c r="A240" s="13"/>
      <c r="B240" s="197"/>
      <c r="C240" s="13"/>
      <c r="D240" s="192" t="s">
        <v>146</v>
      </c>
      <c r="E240" s="198" t="s">
        <v>1</v>
      </c>
      <c r="F240" s="199" t="s">
        <v>222</v>
      </c>
      <c r="G240" s="13"/>
      <c r="H240" s="198" t="s">
        <v>1</v>
      </c>
      <c r="I240" s="200"/>
      <c r="J240" s="13"/>
      <c r="K240" s="13"/>
      <c r="L240" s="197"/>
      <c r="M240" s="201"/>
      <c r="N240" s="202"/>
      <c r="O240" s="202"/>
      <c r="P240" s="202"/>
      <c r="Q240" s="202"/>
      <c r="R240" s="202"/>
      <c r="S240" s="202"/>
      <c r="T240" s="20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8" t="s">
        <v>146</v>
      </c>
      <c r="AU240" s="198" t="s">
        <v>92</v>
      </c>
      <c r="AV240" s="13" t="s">
        <v>90</v>
      </c>
      <c r="AW240" s="13" t="s">
        <v>36</v>
      </c>
      <c r="AX240" s="13" t="s">
        <v>83</v>
      </c>
      <c r="AY240" s="198" t="s">
        <v>135</v>
      </c>
    </row>
    <row r="241" s="14" customFormat="1">
      <c r="A241" s="14"/>
      <c r="B241" s="204"/>
      <c r="C241" s="14"/>
      <c r="D241" s="192" t="s">
        <v>146</v>
      </c>
      <c r="E241" s="205" t="s">
        <v>1</v>
      </c>
      <c r="F241" s="206" t="s">
        <v>223</v>
      </c>
      <c r="G241" s="14"/>
      <c r="H241" s="207">
        <v>337.92000000000002</v>
      </c>
      <c r="I241" s="208"/>
      <c r="J241" s="14"/>
      <c r="K241" s="14"/>
      <c r="L241" s="204"/>
      <c r="M241" s="209"/>
      <c r="N241" s="210"/>
      <c r="O241" s="210"/>
      <c r="P241" s="210"/>
      <c r="Q241" s="210"/>
      <c r="R241" s="210"/>
      <c r="S241" s="210"/>
      <c r="T241" s="21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05" t="s">
        <v>146</v>
      </c>
      <c r="AU241" s="205" t="s">
        <v>92</v>
      </c>
      <c r="AV241" s="14" t="s">
        <v>92</v>
      </c>
      <c r="AW241" s="14" t="s">
        <v>36</v>
      </c>
      <c r="AX241" s="14" t="s">
        <v>83</v>
      </c>
      <c r="AY241" s="205" t="s">
        <v>135</v>
      </c>
    </row>
    <row r="242" s="13" customFormat="1">
      <c r="A242" s="13"/>
      <c r="B242" s="197"/>
      <c r="C242" s="13"/>
      <c r="D242" s="192" t="s">
        <v>146</v>
      </c>
      <c r="E242" s="198" t="s">
        <v>1</v>
      </c>
      <c r="F242" s="199" t="s">
        <v>224</v>
      </c>
      <c r="G242" s="13"/>
      <c r="H242" s="198" t="s">
        <v>1</v>
      </c>
      <c r="I242" s="200"/>
      <c r="J242" s="13"/>
      <c r="K242" s="13"/>
      <c r="L242" s="197"/>
      <c r="M242" s="201"/>
      <c r="N242" s="202"/>
      <c r="O242" s="202"/>
      <c r="P242" s="202"/>
      <c r="Q242" s="202"/>
      <c r="R242" s="202"/>
      <c r="S242" s="202"/>
      <c r="T242" s="20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8" t="s">
        <v>146</v>
      </c>
      <c r="AU242" s="198" t="s">
        <v>92</v>
      </c>
      <c r="AV242" s="13" t="s">
        <v>90</v>
      </c>
      <c r="AW242" s="13" t="s">
        <v>36</v>
      </c>
      <c r="AX242" s="13" t="s">
        <v>83</v>
      </c>
      <c r="AY242" s="198" t="s">
        <v>135</v>
      </c>
    </row>
    <row r="243" s="14" customFormat="1">
      <c r="A243" s="14"/>
      <c r="B243" s="204"/>
      <c r="C243" s="14"/>
      <c r="D243" s="192" t="s">
        <v>146</v>
      </c>
      <c r="E243" s="205" t="s">
        <v>1</v>
      </c>
      <c r="F243" s="206" t="s">
        <v>225</v>
      </c>
      <c r="G243" s="14"/>
      <c r="H243" s="207">
        <v>53.948999999999998</v>
      </c>
      <c r="I243" s="208"/>
      <c r="J243" s="14"/>
      <c r="K243" s="14"/>
      <c r="L243" s="204"/>
      <c r="M243" s="209"/>
      <c r="N243" s="210"/>
      <c r="O243" s="210"/>
      <c r="P243" s="210"/>
      <c r="Q243" s="210"/>
      <c r="R243" s="210"/>
      <c r="S243" s="210"/>
      <c r="T243" s="21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05" t="s">
        <v>146</v>
      </c>
      <c r="AU243" s="205" t="s">
        <v>92</v>
      </c>
      <c r="AV243" s="14" t="s">
        <v>92</v>
      </c>
      <c r="AW243" s="14" t="s">
        <v>36</v>
      </c>
      <c r="AX243" s="14" t="s">
        <v>83</v>
      </c>
      <c r="AY243" s="205" t="s">
        <v>135</v>
      </c>
    </row>
    <row r="244" s="15" customFormat="1">
      <c r="A244" s="15"/>
      <c r="B244" s="212"/>
      <c r="C244" s="15"/>
      <c r="D244" s="192" t="s">
        <v>146</v>
      </c>
      <c r="E244" s="213" t="s">
        <v>1</v>
      </c>
      <c r="F244" s="214" t="s">
        <v>149</v>
      </c>
      <c r="G244" s="15"/>
      <c r="H244" s="215">
        <v>391.86900000000003</v>
      </c>
      <c r="I244" s="216"/>
      <c r="J244" s="15"/>
      <c r="K244" s="15"/>
      <c r="L244" s="212"/>
      <c r="M244" s="217"/>
      <c r="N244" s="218"/>
      <c r="O244" s="218"/>
      <c r="P244" s="218"/>
      <c r="Q244" s="218"/>
      <c r="R244" s="218"/>
      <c r="S244" s="218"/>
      <c r="T244" s="219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13" t="s">
        <v>146</v>
      </c>
      <c r="AU244" s="213" t="s">
        <v>92</v>
      </c>
      <c r="AV244" s="15" t="s">
        <v>142</v>
      </c>
      <c r="AW244" s="15" t="s">
        <v>36</v>
      </c>
      <c r="AX244" s="15" t="s">
        <v>90</v>
      </c>
      <c r="AY244" s="213" t="s">
        <v>135</v>
      </c>
    </row>
    <row r="245" s="2" customFormat="1" ht="24.15" customHeight="1">
      <c r="A245" s="37"/>
      <c r="B245" s="178"/>
      <c r="C245" s="179" t="s">
        <v>263</v>
      </c>
      <c r="D245" s="179" t="s">
        <v>137</v>
      </c>
      <c r="E245" s="180" t="s">
        <v>264</v>
      </c>
      <c r="F245" s="181" t="s">
        <v>265</v>
      </c>
      <c r="G245" s="182" t="s">
        <v>140</v>
      </c>
      <c r="H245" s="183">
        <v>391.86900000000003</v>
      </c>
      <c r="I245" s="184"/>
      <c r="J245" s="185">
        <f>ROUND(I245*H245,2)</f>
        <v>0</v>
      </c>
      <c r="K245" s="181" t="s">
        <v>141</v>
      </c>
      <c r="L245" s="38"/>
      <c r="M245" s="186" t="s">
        <v>1</v>
      </c>
      <c r="N245" s="187" t="s">
        <v>48</v>
      </c>
      <c r="O245" s="76"/>
      <c r="P245" s="188">
        <f>O245*H245</f>
        <v>0</v>
      </c>
      <c r="Q245" s="188">
        <v>0.46000000000000002</v>
      </c>
      <c r="R245" s="188">
        <f>Q245*H245</f>
        <v>180.25974000000002</v>
      </c>
      <c r="S245" s="188">
        <v>0</v>
      </c>
      <c r="T245" s="18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90" t="s">
        <v>142</v>
      </c>
      <c r="AT245" s="190" t="s">
        <v>137</v>
      </c>
      <c r="AU245" s="190" t="s">
        <v>92</v>
      </c>
      <c r="AY245" s="18" t="s">
        <v>135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8" t="s">
        <v>90</v>
      </c>
      <c r="BK245" s="191">
        <f>ROUND(I245*H245,2)</f>
        <v>0</v>
      </c>
      <c r="BL245" s="18" t="s">
        <v>142</v>
      </c>
      <c r="BM245" s="190" t="s">
        <v>266</v>
      </c>
    </row>
    <row r="246" s="2" customFormat="1">
      <c r="A246" s="37"/>
      <c r="B246" s="38"/>
      <c r="C246" s="37"/>
      <c r="D246" s="192" t="s">
        <v>144</v>
      </c>
      <c r="E246" s="37"/>
      <c r="F246" s="193" t="s">
        <v>267</v>
      </c>
      <c r="G246" s="37"/>
      <c r="H246" s="37"/>
      <c r="I246" s="194"/>
      <c r="J246" s="37"/>
      <c r="K246" s="37"/>
      <c r="L246" s="38"/>
      <c r="M246" s="195"/>
      <c r="N246" s="196"/>
      <c r="O246" s="76"/>
      <c r="P246" s="76"/>
      <c r="Q246" s="76"/>
      <c r="R246" s="76"/>
      <c r="S246" s="76"/>
      <c r="T246" s="7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8" t="s">
        <v>144</v>
      </c>
      <c r="AU246" s="18" t="s">
        <v>92</v>
      </c>
    </row>
    <row r="247" s="13" customFormat="1">
      <c r="A247" s="13"/>
      <c r="B247" s="197"/>
      <c r="C247" s="13"/>
      <c r="D247" s="192" t="s">
        <v>146</v>
      </c>
      <c r="E247" s="198" t="s">
        <v>1</v>
      </c>
      <c r="F247" s="199" t="s">
        <v>262</v>
      </c>
      <c r="G247" s="13"/>
      <c r="H247" s="198" t="s">
        <v>1</v>
      </c>
      <c r="I247" s="200"/>
      <c r="J247" s="13"/>
      <c r="K247" s="13"/>
      <c r="L247" s="197"/>
      <c r="M247" s="201"/>
      <c r="N247" s="202"/>
      <c r="O247" s="202"/>
      <c r="P247" s="202"/>
      <c r="Q247" s="202"/>
      <c r="R247" s="202"/>
      <c r="S247" s="202"/>
      <c r="T247" s="20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8" t="s">
        <v>146</v>
      </c>
      <c r="AU247" s="198" t="s">
        <v>92</v>
      </c>
      <c r="AV247" s="13" t="s">
        <v>90</v>
      </c>
      <c r="AW247" s="13" t="s">
        <v>36</v>
      </c>
      <c r="AX247" s="13" t="s">
        <v>83</v>
      </c>
      <c r="AY247" s="198" t="s">
        <v>135</v>
      </c>
    </row>
    <row r="248" s="13" customFormat="1">
      <c r="A248" s="13"/>
      <c r="B248" s="197"/>
      <c r="C248" s="13"/>
      <c r="D248" s="192" t="s">
        <v>146</v>
      </c>
      <c r="E248" s="198" t="s">
        <v>1</v>
      </c>
      <c r="F248" s="199" t="s">
        <v>222</v>
      </c>
      <c r="G248" s="13"/>
      <c r="H248" s="198" t="s">
        <v>1</v>
      </c>
      <c r="I248" s="200"/>
      <c r="J248" s="13"/>
      <c r="K248" s="13"/>
      <c r="L248" s="197"/>
      <c r="M248" s="201"/>
      <c r="N248" s="202"/>
      <c r="O248" s="202"/>
      <c r="P248" s="202"/>
      <c r="Q248" s="202"/>
      <c r="R248" s="202"/>
      <c r="S248" s="202"/>
      <c r="T248" s="20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8" t="s">
        <v>146</v>
      </c>
      <c r="AU248" s="198" t="s">
        <v>92</v>
      </c>
      <c r="AV248" s="13" t="s">
        <v>90</v>
      </c>
      <c r="AW248" s="13" t="s">
        <v>36</v>
      </c>
      <c r="AX248" s="13" t="s">
        <v>83</v>
      </c>
      <c r="AY248" s="198" t="s">
        <v>135</v>
      </c>
    </row>
    <row r="249" s="14" customFormat="1">
      <c r="A249" s="14"/>
      <c r="B249" s="204"/>
      <c r="C249" s="14"/>
      <c r="D249" s="192" t="s">
        <v>146</v>
      </c>
      <c r="E249" s="205" t="s">
        <v>1</v>
      </c>
      <c r="F249" s="206" t="s">
        <v>223</v>
      </c>
      <c r="G249" s="14"/>
      <c r="H249" s="207">
        <v>337.92000000000002</v>
      </c>
      <c r="I249" s="208"/>
      <c r="J249" s="14"/>
      <c r="K249" s="14"/>
      <c r="L249" s="204"/>
      <c r="M249" s="209"/>
      <c r="N249" s="210"/>
      <c r="O249" s="210"/>
      <c r="P249" s="210"/>
      <c r="Q249" s="210"/>
      <c r="R249" s="210"/>
      <c r="S249" s="210"/>
      <c r="T249" s="21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05" t="s">
        <v>146</v>
      </c>
      <c r="AU249" s="205" t="s">
        <v>92</v>
      </c>
      <c r="AV249" s="14" t="s">
        <v>92</v>
      </c>
      <c r="AW249" s="14" t="s">
        <v>36</v>
      </c>
      <c r="AX249" s="14" t="s">
        <v>83</v>
      </c>
      <c r="AY249" s="205" t="s">
        <v>135</v>
      </c>
    </row>
    <row r="250" s="13" customFormat="1">
      <c r="A250" s="13"/>
      <c r="B250" s="197"/>
      <c r="C250" s="13"/>
      <c r="D250" s="192" t="s">
        <v>146</v>
      </c>
      <c r="E250" s="198" t="s">
        <v>1</v>
      </c>
      <c r="F250" s="199" t="s">
        <v>224</v>
      </c>
      <c r="G250" s="13"/>
      <c r="H250" s="198" t="s">
        <v>1</v>
      </c>
      <c r="I250" s="200"/>
      <c r="J250" s="13"/>
      <c r="K250" s="13"/>
      <c r="L250" s="197"/>
      <c r="M250" s="201"/>
      <c r="N250" s="202"/>
      <c r="O250" s="202"/>
      <c r="P250" s="202"/>
      <c r="Q250" s="202"/>
      <c r="R250" s="202"/>
      <c r="S250" s="202"/>
      <c r="T250" s="20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8" t="s">
        <v>146</v>
      </c>
      <c r="AU250" s="198" t="s">
        <v>92</v>
      </c>
      <c r="AV250" s="13" t="s">
        <v>90</v>
      </c>
      <c r="AW250" s="13" t="s">
        <v>36</v>
      </c>
      <c r="AX250" s="13" t="s">
        <v>83</v>
      </c>
      <c r="AY250" s="198" t="s">
        <v>135</v>
      </c>
    </row>
    <row r="251" s="14" customFormat="1">
      <c r="A251" s="14"/>
      <c r="B251" s="204"/>
      <c r="C251" s="14"/>
      <c r="D251" s="192" t="s">
        <v>146</v>
      </c>
      <c r="E251" s="205" t="s">
        <v>1</v>
      </c>
      <c r="F251" s="206" t="s">
        <v>225</v>
      </c>
      <c r="G251" s="14"/>
      <c r="H251" s="207">
        <v>53.948999999999998</v>
      </c>
      <c r="I251" s="208"/>
      <c r="J251" s="14"/>
      <c r="K251" s="14"/>
      <c r="L251" s="204"/>
      <c r="M251" s="209"/>
      <c r="N251" s="210"/>
      <c r="O251" s="210"/>
      <c r="P251" s="210"/>
      <c r="Q251" s="210"/>
      <c r="R251" s="210"/>
      <c r="S251" s="210"/>
      <c r="T251" s="21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05" t="s">
        <v>146</v>
      </c>
      <c r="AU251" s="205" t="s">
        <v>92</v>
      </c>
      <c r="AV251" s="14" t="s">
        <v>92</v>
      </c>
      <c r="AW251" s="14" t="s">
        <v>36</v>
      </c>
      <c r="AX251" s="14" t="s">
        <v>83</v>
      </c>
      <c r="AY251" s="205" t="s">
        <v>135</v>
      </c>
    </row>
    <row r="252" s="15" customFormat="1">
      <c r="A252" s="15"/>
      <c r="B252" s="212"/>
      <c r="C252" s="15"/>
      <c r="D252" s="192" t="s">
        <v>146</v>
      </c>
      <c r="E252" s="213" t="s">
        <v>1</v>
      </c>
      <c r="F252" s="214" t="s">
        <v>149</v>
      </c>
      <c r="G252" s="15"/>
      <c r="H252" s="215">
        <v>391.86900000000003</v>
      </c>
      <c r="I252" s="216"/>
      <c r="J252" s="15"/>
      <c r="K252" s="15"/>
      <c r="L252" s="212"/>
      <c r="M252" s="217"/>
      <c r="N252" s="218"/>
      <c r="O252" s="218"/>
      <c r="P252" s="218"/>
      <c r="Q252" s="218"/>
      <c r="R252" s="218"/>
      <c r="S252" s="218"/>
      <c r="T252" s="219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13" t="s">
        <v>146</v>
      </c>
      <c r="AU252" s="213" t="s">
        <v>92</v>
      </c>
      <c r="AV252" s="15" t="s">
        <v>142</v>
      </c>
      <c r="AW252" s="15" t="s">
        <v>36</v>
      </c>
      <c r="AX252" s="15" t="s">
        <v>90</v>
      </c>
      <c r="AY252" s="213" t="s">
        <v>135</v>
      </c>
    </row>
    <row r="253" s="2" customFormat="1" ht="16.5" customHeight="1">
      <c r="A253" s="37"/>
      <c r="B253" s="178"/>
      <c r="C253" s="179" t="s">
        <v>268</v>
      </c>
      <c r="D253" s="179" t="s">
        <v>137</v>
      </c>
      <c r="E253" s="180" t="s">
        <v>269</v>
      </c>
      <c r="F253" s="181" t="s">
        <v>270</v>
      </c>
      <c r="G253" s="182" t="s">
        <v>140</v>
      </c>
      <c r="H253" s="183">
        <v>783.73800000000006</v>
      </c>
      <c r="I253" s="184"/>
      <c r="J253" s="185">
        <f>ROUND(I253*H253,2)</f>
        <v>0</v>
      </c>
      <c r="K253" s="181" t="s">
        <v>1</v>
      </c>
      <c r="L253" s="38"/>
      <c r="M253" s="186" t="s">
        <v>1</v>
      </c>
      <c r="N253" s="187" t="s">
        <v>48</v>
      </c>
      <c r="O253" s="76"/>
      <c r="P253" s="188">
        <f>O253*H253</f>
        <v>0</v>
      </c>
      <c r="Q253" s="188">
        <v>0</v>
      </c>
      <c r="R253" s="188">
        <f>Q253*H253</f>
        <v>0</v>
      </c>
      <c r="S253" s="188">
        <v>0</v>
      </c>
      <c r="T253" s="18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90" t="s">
        <v>142</v>
      </c>
      <c r="AT253" s="190" t="s">
        <v>137</v>
      </c>
      <c r="AU253" s="190" t="s">
        <v>92</v>
      </c>
      <c r="AY253" s="18" t="s">
        <v>135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8" t="s">
        <v>90</v>
      </c>
      <c r="BK253" s="191">
        <f>ROUND(I253*H253,2)</f>
        <v>0</v>
      </c>
      <c r="BL253" s="18" t="s">
        <v>142</v>
      </c>
      <c r="BM253" s="190" t="s">
        <v>271</v>
      </c>
    </row>
    <row r="254" s="2" customFormat="1">
      <c r="A254" s="37"/>
      <c r="B254" s="38"/>
      <c r="C254" s="37"/>
      <c r="D254" s="192" t="s">
        <v>144</v>
      </c>
      <c r="E254" s="37"/>
      <c r="F254" s="193" t="s">
        <v>272</v>
      </c>
      <c r="G254" s="37"/>
      <c r="H254" s="37"/>
      <c r="I254" s="194"/>
      <c r="J254" s="37"/>
      <c r="K254" s="37"/>
      <c r="L254" s="38"/>
      <c r="M254" s="195"/>
      <c r="N254" s="196"/>
      <c r="O254" s="76"/>
      <c r="P254" s="76"/>
      <c r="Q254" s="76"/>
      <c r="R254" s="76"/>
      <c r="S254" s="76"/>
      <c r="T254" s="7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144</v>
      </c>
      <c r="AU254" s="18" t="s">
        <v>92</v>
      </c>
    </row>
    <row r="255" s="13" customFormat="1">
      <c r="A255" s="13"/>
      <c r="B255" s="197"/>
      <c r="C255" s="13"/>
      <c r="D255" s="192" t="s">
        <v>146</v>
      </c>
      <c r="E255" s="198" t="s">
        <v>1</v>
      </c>
      <c r="F255" s="199" t="s">
        <v>273</v>
      </c>
      <c r="G255" s="13"/>
      <c r="H255" s="198" t="s">
        <v>1</v>
      </c>
      <c r="I255" s="200"/>
      <c r="J255" s="13"/>
      <c r="K255" s="13"/>
      <c r="L255" s="197"/>
      <c r="M255" s="201"/>
      <c r="N255" s="202"/>
      <c r="O255" s="202"/>
      <c r="P255" s="202"/>
      <c r="Q255" s="202"/>
      <c r="R255" s="202"/>
      <c r="S255" s="202"/>
      <c r="T255" s="20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8" t="s">
        <v>146</v>
      </c>
      <c r="AU255" s="198" t="s">
        <v>92</v>
      </c>
      <c r="AV255" s="13" t="s">
        <v>90</v>
      </c>
      <c r="AW255" s="13" t="s">
        <v>36</v>
      </c>
      <c r="AX255" s="13" t="s">
        <v>83</v>
      </c>
      <c r="AY255" s="198" t="s">
        <v>135</v>
      </c>
    </row>
    <row r="256" s="13" customFormat="1">
      <c r="A256" s="13"/>
      <c r="B256" s="197"/>
      <c r="C256" s="13"/>
      <c r="D256" s="192" t="s">
        <v>146</v>
      </c>
      <c r="E256" s="198" t="s">
        <v>1</v>
      </c>
      <c r="F256" s="199" t="s">
        <v>188</v>
      </c>
      <c r="G256" s="13"/>
      <c r="H256" s="198" t="s">
        <v>1</v>
      </c>
      <c r="I256" s="200"/>
      <c r="J256" s="13"/>
      <c r="K256" s="13"/>
      <c r="L256" s="197"/>
      <c r="M256" s="201"/>
      <c r="N256" s="202"/>
      <c r="O256" s="202"/>
      <c r="P256" s="202"/>
      <c r="Q256" s="202"/>
      <c r="R256" s="202"/>
      <c r="S256" s="202"/>
      <c r="T256" s="20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8" t="s">
        <v>146</v>
      </c>
      <c r="AU256" s="198" t="s">
        <v>92</v>
      </c>
      <c r="AV256" s="13" t="s">
        <v>90</v>
      </c>
      <c r="AW256" s="13" t="s">
        <v>36</v>
      </c>
      <c r="AX256" s="13" t="s">
        <v>83</v>
      </c>
      <c r="AY256" s="198" t="s">
        <v>135</v>
      </c>
    </row>
    <row r="257" s="14" customFormat="1">
      <c r="A257" s="14"/>
      <c r="B257" s="204"/>
      <c r="C257" s="14"/>
      <c r="D257" s="192" t="s">
        <v>146</v>
      </c>
      <c r="E257" s="205" t="s">
        <v>1</v>
      </c>
      <c r="F257" s="206" t="s">
        <v>274</v>
      </c>
      <c r="G257" s="14"/>
      <c r="H257" s="207">
        <v>783.73800000000006</v>
      </c>
      <c r="I257" s="208"/>
      <c r="J257" s="14"/>
      <c r="K257" s="14"/>
      <c r="L257" s="204"/>
      <c r="M257" s="209"/>
      <c r="N257" s="210"/>
      <c r="O257" s="210"/>
      <c r="P257" s="210"/>
      <c r="Q257" s="210"/>
      <c r="R257" s="210"/>
      <c r="S257" s="210"/>
      <c r="T257" s="21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05" t="s">
        <v>146</v>
      </c>
      <c r="AU257" s="205" t="s">
        <v>92</v>
      </c>
      <c r="AV257" s="14" t="s">
        <v>92</v>
      </c>
      <c r="AW257" s="14" t="s">
        <v>36</v>
      </c>
      <c r="AX257" s="14" t="s">
        <v>83</v>
      </c>
      <c r="AY257" s="205" t="s">
        <v>135</v>
      </c>
    </row>
    <row r="258" s="15" customFormat="1">
      <c r="A258" s="15"/>
      <c r="B258" s="212"/>
      <c r="C258" s="15"/>
      <c r="D258" s="192" t="s">
        <v>146</v>
      </c>
      <c r="E258" s="213" t="s">
        <v>1</v>
      </c>
      <c r="F258" s="214" t="s">
        <v>149</v>
      </c>
      <c r="G258" s="15"/>
      <c r="H258" s="215">
        <v>783.73800000000006</v>
      </c>
      <c r="I258" s="216"/>
      <c r="J258" s="15"/>
      <c r="K258" s="15"/>
      <c r="L258" s="212"/>
      <c r="M258" s="217"/>
      <c r="N258" s="218"/>
      <c r="O258" s="218"/>
      <c r="P258" s="218"/>
      <c r="Q258" s="218"/>
      <c r="R258" s="218"/>
      <c r="S258" s="218"/>
      <c r="T258" s="219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13" t="s">
        <v>146</v>
      </c>
      <c r="AU258" s="213" t="s">
        <v>92</v>
      </c>
      <c r="AV258" s="15" t="s">
        <v>142</v>
      </c>
      <c r="AW258" s="15" t="s">
        <v>36</v>
      </c>
      <c r="AX258" s="15" t="s">
        <v>90</v>
      </c>
      <c r="AY258" s="213" t="s">
        <v>135</v>
      </c>
    </row>
    <row r="259" s="12" customFormat="1" ht="22.8" customHeight="1">
      <c r="A259" s="12"/>
      <c r="B259" s="165"/>
      <c r="C259" s="12"/>
      <c r="D259" s="166" t="s">
        <v>82</v>
      </c>
      <c r="E259" s="176" t="s">
        <v>275</v>
      </c>
      <c r="F259" s="176" t="s">
        <v>276</v>
      </c>
      <c r="G259" s="12"/>
      <c r="H259" s="12"/>
      <c r="I259" s="168"/>
      <c r="J259" s="177">
        <f>BK259</f>
        <v>0</v>
      </c>
      <c r="K259" s="12"/>
      <c r="L259" s="165"/>
      <c r="M259" s="170"/>
      <c r="N259" s="171"/>
      <c r="O259" s="171"/>
      <c r="P259" s="172">
        <f>SUM(P260:P284)</f>
        <v>0</v>
      </c>
      <c r="Q259" s="171"/>
      <c r="R259" s="172">
        <f>SUM(R260:R284)</f>
        <v>0</v>
      </c>
      <c r="S259" s="171"/>
      <c r="T259" s="173">
        <f>SUM(T260:T284)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66" t="s">
        <v>90</v>
      </c>
      <c r="AT259" s="174" t="s">
        <v>82</v>
      </c>
      <c r="AU259" s="174" t="s">
        <v>90</v>
      </c>
      <c r="AY259" s="166" t="s">
        <v>135</v>
      </c>
      <c r="BK259" s="175">
        <f>SUM(BK260:BK284)</f>
        <v>0</v>
      </c>
    </row>
    <row r="260" s="2" customFormat="1" ht="33" customHeight="1">
      <c r="A260" s="37"/>
      <c r="B260" s="178"/>
      <c r="C260" s="179" t="s">
        <v>7</v>
      </c>
      <c r="D260" s="179" t="s">
        <v>137</v>
      </c>
      <c r="E260" s="180" t="s">
        <v>277</v>
      </c>
      <c r="F260" s="181" t="s">
        <v>278</v>
      </c>
      <c r="G260" s="182" t="s">
        <v>186</v>
      </c>
      <c r="H260" s="183">
        <v>344.67200000000003</v>
      </c>
      <c r="I260" s="184"/>
      <c r="J260" s="185">
        <f>ROUND(I260*H260,2)</f>
        <v>0</v>
      </c>
      <c r="K260" s="181" t="s">
        <v>141</v>
      </c>
      <c r="L260" s="38"/>
      <c r="M260" s="186" t="s">
        <v>1</v>
      </c>
      <c r="N260" s="187" t="s">
        <v>48</v>
      </c>
      <c r="O260" s="76"/>
      <c r="P260" s="188">
        <f>O260*H260</f>
        <v>0</v>
      </c>
      <c r="Q260" s="188">
        <v>0</v>
      </c>
      <c r="R260" s="188">
        <f>Q260*H260</f>
        <v>0</v>
      </c>
      <c r="S260" s="188">
        <v>0</v>
      </c>
      <c r="T260" s="18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90" t="s">
        <v>142</v>
      </c>
      <c r="AT260" s="190" t="s">
        <v>137</v>
      </c>
      <c r="AU260" s="190" t="s">
        <v>92</v>
      </c>
      <c r="AY260" s="18" t="s">
        <v>135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8" t="s">
        <v>90</v>
      </c>
      <c r="BK260" s="191">
        <f>ROUND(I260*H260,2)</f>
        <v>0</v>
      </c>
      <c r="BL260" s="18" t="s">
        <v>142</v>
      </c>
      <c r="BM260" s="190" t="s">
        <v>279</v>
      </c>
    </row>
    <row r="261" s="2" customFormat="1">
      <c r="A261" s="37"/>
      <c r="B261" s="38"/>
      <c r="C261" s="37"/>
      <c r="D261" s="192" t="s">
        <v>144</v>
      </c>
      <c r="E261" s="37"/>
      <c r="F261" s="193" t="s">
        <v>280</v>
      </c>
      <c r="G261" s="37"/>
      <c r="H261" s="37"/>
      <c r="I261" s="194"/>
      <c r="J261" s="37"/>
      <c r="K261" s="37"/>
      <c r="L261" s="38"/>
      <c r="M261" s="195"/>
      <c r="N261" s="196"/>
      <c r="O261" s="76"/>
      <c r="P261" s="76"/>
      <c r="Q261" s="76"/>
      <c r="R261" s="76"/>
      <c r="S261" s="76"/>
      <c r="T261" s="7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8" t="s">
        <v>144</v>
      </c>
      <c r="AU261" s="18" t="s">
        <v>92</v>
      </c>
    </row>
    <row r="262" s="13" customFormat="1">
      <c r="A262" s="13"/>
      <c r="B262" s="197"/>
      <c r="C262" s="13"/>
      <c r="D262" s="192" t="s">
        <v>146</v>
      </c>
      <c r="E262" s="198" t="s">
        <v>1</v>
      </c>
      <c r="F262" s="199" t="s">
        <v>281</v>
      </c>
      <c r="G262" s="13"/>
      <c r="H262" s="198" t="s">
        <v>1</v>
      </c>
      <c r="I262" s="200"/>
      <c r="J262" s="13"/>
      <c r="K262" s="13"/>
      <c r="L262" s="197"/>
      <c r="M262" s="201"/>
      <c r="N262" s="202"/>
      <c r="O262" s="202"/>
      <c r="P262" s="202"/>
      <c r="Q262" s="202"/>
      <c r="R262" s="202"/>
      <c r="S262" s="202"/>
      <c r="T262" s="20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8" t="s">
        <v>146</v>
      </c>
      <c r="AU262" s="198" t="s">
        <v>92</v>
      </c>
      <c r="AV262" s="13" t="s">
        <v>90</v>
      </c>
      <c r="AW262" s="13" t="s">
        <v>36</v>
      </c>
      <c r="AX262" s="13" t="s">
        <v>83</v>
      </c>
      <c r="AY262" s="198" t="s">
        <v>135</v>
      </c>
    </row>
    <row r="263" s="14" customFormat="1">
      <c r="A263" s="14"/>
      <c r="B263" s="204"/>
      <c r="C263" s="14"/>
      <c r="D263" s="192" t="s">
        <v>146</v>
      </c>
      <c r="E263" s="205" t="s">
        <v>1</v>
      </c>
      <c r="F263" s="206" t="s">
        <v>282</v>
      </c>
      <c r="G263" s="14"/>
      <c r="H263" s="207">
        <v>29.216999999999999</v>
      </c>
      <c r="I263" s="208"/>
      <c r="J263" s="14"/>
      <c r="K263" s="14"/>
      <c r="L263" s="204"/>
      <c r="M263" s="209"/>
      <c r="N263" s="210"/>
      <c r="O263" s="210"/>
      <c r="P263" s="210"/>
      <c r="Q263" s="210"/>
      <c r="R263" s="210"/>
      <c r="S263" s="210"/>
      <c r="T263" s="21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05" t="s">
        <v>146</v>
      </c>
      <c r="AU263" s="205" t="s">
        <v>92</v>
      </c>
      <c r="AV263" s="14" t="s">
        <v>92</v>
      </c>
      <c r="AW263" s="14" t="s">
        <v>36</v>
      </c>
      <c r="AX263" s="14" t="s">
        <v>83</v>
      </c>
      <c r="AY263" s="205" t="s">
        <v>135</v>
      </c>
    </row>
    <row r="264" s="13" customFormat="1">
      <c r="A264" s="13"/>
      <c r="B264" s="197"/>
      <c r="C264" s="13"/>
      <c r="D264" s="192" t="s">
        <v>146</v>
      </c>
      <c r="E264" s="198" t="s">
        <v>1</v>
      </c>
      <c r="F264" s="199" t="s">
        <v>283</v>
      </c>
      <c r="G264" s="13"/>
      <c r="H264" s="198" t="s">
        <v>1</v>
      </c>
      <c r="I264" s="200"/>
      <c r="J264" s="13"/>
      <c r="K264" s="13"/>
      <c r="L264" s="197"/>
      <c r="M264" s="201"/>
      <c r="N264" s="202"/>
      <c r="O264" s="202"/>
      <c r="P264" s="202"/>
      <c r="Q264" s="202"/>
      <c r="R264" s="202"/>
      <c r="S264" s="202"/>
      <c r="T264" s="20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8" t="s">
        <v>146</v>
      </c>
      <c r="AU264" s="198" t="s">
        <v>92</v>
      </c>
      <c r="AV264" s="13" t="s">
        <v>90</v>
      </c>
      <c r="AW264" s="13" t="s">
        <v>36</v>
      </c>
      <c r="AX264" s="13" t="s">
        <v>83</v>
      </c>
      <c r="AY264" s="198" t="s">
        <v>135</v>
      </c>
    </row>
    <row r="265" s="14" customFormat="1">
      <c r="A265" s="14"/>
      <c r="B265" s="204"/>
      <c r="C265" s="14"/>
      <c r="D265" s="192" t="s">
        <v>146</v>
      </c>
      <c r="E265" s="205" t="s">
        <v>1</v>
      </c>
      <c r="F265" s="206" t="s">
        <v>284</v>
      </c>
      <c r="G265" s="14"/>
      <c r="H265" s="207">
        <v>315.45499999999998</v>
      </c>
      <c r="I265" s="208"/>
      <c r="J265" s="14"/>
      <c r="K265" s="14"/>
      <c r="L265" s="204"/>
      <c r="M265" s="209"/>
      <c r="N265" s="210"/>
      <c r="O265" s="210"/>
      <c r="P265" s="210"/>
      <c r="Q265" s="210"/>
      <c r="R265" s="210"/>
      <c r="S265" s="210"/>
      <c r="T265" s="21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05" t="s">
        <v>146</v>
      </c>
      <c r="AU265" s="205" t="s">
        <v>92</v>
      </c>
      <c r="AV265" s="14" t="s">
        <v>92</v>
      </c>
      <c r="AW265" s="14" t="s">
        <v>36</v>
      </c>
      <c r="AX265" s="14" t="s">
        <v>83</v>
      </c>
      <c r="AY265" s="205" t="s">
        <v>135</v>
      </c>
    </row>
    <row r="266" s="15" customFormat="1">
      <c r="A266" s="15"/>
      <c r="B266" s="212"/>
      <c r="C266" s="15"/>
      <c r="D266" s="192" t="s">
        <v>146</v>
      </c>
      <c r="E266" s="213" t="s">
        <v>1</v>
      </c>
      <c r="F266" s="214" t="s">
        <v>149</v>
      </c>
      <c r="G266" s="15"/>
      <c r="H266" s="215">
        <v>344.67199999999997</v>
      </c>
      <c r="I266" s="216"/>
      <c r="J266" s="15"/>
      <c r="K266" s="15"/>
      <c r="L266" s="212"/>
      <c r="M266" s="217"/>
      <c r="N266" s="218"/>
      <c r="O266" s="218"/>
      <c r="P266" s="218"/>
      <c r="Q266" s="218"/>
      <c r="R266" s="218"/>
      <c r="S266" s="218"/>
      <c r="T266" s="219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13" t="s">
        <v>146</v>
      </c>
      <c r="AU266" s="213" t="s">
        <v>92</v>
      </c>
      <c r="AV266" s="15" t="s">
        <v>142</v>
      </c>
      <c r="AW266" s="15" t="s">
        <v>36</v>
      </c>
      <c r="AX266" s="15" t="s">
        <v>90</v>
      </c>
      <c r="AY266" s="213" t="s">
        <v>135</v>
      </c>
    </row>
    <row r="267" s="2" customFormat="1" ht="33" customHeight="1">
      <c r="A267" s="37"/>
      <c r="B267" s="178"/>
      <c r="C267" s="179" t="s">
        <v>285</v>
      </c>
      <c r="D267" s="179" t="s">
        <v>137</v>
      </c>
      <c r="E267" s="180" t="s">
        <v>286</v>
      </c>
      <c r="F267" s="181" t="s">
        <v>287</v>
      </c>
      <c r="G267" s="182" t="s">
        <v>186</v>
      </c>
      <c r="H267" s="183">
        <v>1723.3599999999999</v>
      </c>
      <c r="I267" s="184"/>
      <c r="J267" s="185">
        <f>ROUND(I267*H267,2)</f>
        <v>0</v>
      </c>
      <c r="K267" s="181" t="s">
        <v>141</v>
      </c>
      <c r="L267" s="38"/>
      <c r="M267" s="186" t="s">
        <v>1</v>
      </c>
      <c r="N267" s="187" t="s">
        <v>48</v>
      </c>
      <c r="O267" s="76"/>
      <c r="P267" s="188">
        <f>O267*H267</f>
        <v>0</v>
      </c>
      <c r="Q267" s="188">
        <v>0</v>
      </c>
      <c r="R267" s="188">
        <f>Q267*H267</f>
        <v>0</v>
      </c>
      <c r="S267" s="188">
        <v>0</v>
      </c>
      <c r="T267" s="18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90" t="s">
        <v>142</v>
      </c>
      <c r="AT267" s="190" t="s">
        <v>137</v>
      </c>
      <c r="AU267" s="190" t="s">
        <v>92</v>
      </c>
      <c r="AY267" s="18" t="s">
        <v>135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8" t="s">
        <v>90</v>
      </c>
      <c r="BK267" s="191">
        <f>ROUND(I267*H267,2)</f>
        <v>0</v>
      </c>
      <c r="BL267" s="18" t="s">
        <v>142</v>
      </c>
      <c r="BM267" s="190" t="s">
        <v>288</v>
      </c>
    </row>
    <row r="268" s="2" customFormat="1">
      <c r="A268" s="37"/>
      <c r="B268" s="38"/>
      <c r="C268" s="37"/>
      <c r="D268" s="192" t="s">
        <v>144</v>
      </c>
      <c r="E268" s="37"/>
      <c r="F268" s="193" t="s">
        <v>289</v>
      </c>
      <c r="G268" s="37"/>
      <c r="H268" s="37"/>
      <c r="I268" s="194"/>
      <c r="J268" s="37"/>
      <c r="K268" s="37"/>
      <c r="L268" s="38"/>
      <c r="M268" s="195"/>
      <c r="N268" s="196"/>
      <c r="O268" s="76"/>
      <c r="P268" s="76"/>
      <c r="Q268" s="76"/>
      <c r="R268" s="76"/>
      <c r="S268" s="76"/>
      <c r="T268" s="7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8" t="s">
        <v>144</v>
      </c>
      <c r="AU268" s="18" t="s">
        <v>92</v>
      </c>
    </row>
    <row r="269" s="13" customFormat="1">
      <c r="A269" s="13"/>
      <c r="B269" s="197"/>
      <c r="C269" s="13"/>
      <c r="D269" s="192" t="s">
        <v>146</v>
      </c>
      <c r="E269" s="198" t="s">
        <v>1</v>
      </c>
      <c r="F269" s="199" t="s">
        <v>281</v>
      </c>
      <c r="G269" s="13"/>
      <c r="H269" s="198" t="s">
        <v>1</v>
      </c>
      <c r="I269" s="200"/>
      <c r="J269" s="13"/>
      <c r="K269" s="13"/>
      <c r="L269" s="197"/>
      <c r="M269" s="201"/>
      <c r="N269" s="202"/>
      <c r="O269" s="202"/>
      <c r="P269" s="202"/>
      <c r="Q269" s="202"/>
      <c r="R269" s="202"/>
      <c r="S269" s="202"/>
      <c r="T269" s="20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98" t="s">
        <v>146</v>
      </c>
      <c r="AU269" s="198" t="s">
        <v>92</v>
      </c>
      <c r="AV269" s="13" t="s">
        <v>90</v>
      </c>
      <c r="AW269" s="13" t="s">
        <v>36</v>
      </c>
      <c r="AX269" s="13" t="s">
        <v>83</v>
      </c>
      <c r="AY269" s="198" t="s">
        <v>135</v>
      </c>
    </row>
    <row r="270" s="14" customFormat="1">
      <c r="A270" s="14"/>
      <c r="B270" s="204"/>
      <c r="C270" s="14"/>
      <c r="D270" s="192" t="s">
        <v>146</v>
      </c>
      <c r="E270" s="205" t="s">
        <v>1</v>
      </c>
      <c r="F270" s="206" t="s">
        <v>290</v>
      </c>
      <c r="G270" s="14"/>
      <c r="H270" s="207">
        <v>146.08500000000001</v>
      </c>
      <c r="I270" s="208"/>
      <c r="J270" s="14"/>
      <c r="K270" s="14"/>
      <c r="L270" s="204"/>
      <c r="M270" s="209"/>
      <c r="N270" s="210"/>
      <c r="O270" s="210"/>
      <c r="P270" s="210"/>
      <c r="Q270" s="210"/>
      <c r="R270" s="210"/>
      <c r="S270" s="210"/>
      <c r="T270" s="21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05" t="s">
        <v>146</v>
      </c>
      <c r="AU270" s="205" t="s">
        <v>92</v>
      </c>
      <c r="AV270" s="14" t="s">
        <v>92</v>
      </c>
      <c r="AW270" s="14" t="s">
        <v>36</v>
      </c>
      <c r="AX270" s="14" t="s">
        <v>83</v>
      </c>
      <c r="AY270" s="205" t="s">
        <v>135</v>
      </c>
    </row>
    <row r="271" s="13" customFormat="1">
      <c r="A271" s="13"/>
      <c r="B271" s="197"/>
      <c r="C271" s="13"/>
      <c r="D271" s="192" t="s">
        <v>146</v>
      </c>
      <c r="E271" s="198" t="s">
        <v>1</v>
      </c>
      <c r="F271" s="199" t="s">
        <v>283</v>
      </c>
      <c r="G271" s="13"/>
      <c r="H271" s="198" t="s">
        <v>1</v>
      </c>
      <c r="I271" s="200"/>
      <c r="J271" s="13"/>
      <c r="K271" s="13"/>
      <c r="L271" s="197"/>
      <c r="M271" s="201"/>
      <c r="N271" s="202"/>
      <c r="O271" s="202"/>
      <c r="P271" s="202"/>
      <c r="Q271" s="202"/>
      <c r="R271" s="202"/>
      <c r="S271" s="202"/>
      <c r="T271" s="20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8" t="s">
        <v>146</v>
      </c>
      <c r="AU271" s="198" t="s">
        <v>92</v>
      </c>
      <c r="AV271" s="13" t="s">
        <v>90</v>
      </c>
      <c r="AW271" s="13" t="s">
        <v>36</v>
      </c>
      <c r="AX271" s="13" t="s">
        <v>83</v>
      </c>
      <c r="AY271" s="198" t="s">
        <v>135</v>
      </c>
    </row>
    <row r="272" s="14" customFormat="1">
      <c r="A272" s="14"/>
      <c r="B272" s="204"/>
      <c r="C272" s="14"/>
      <c r="D272" s="192" t="s">
        <v>146</v>
      </c>
      <c r="E272" s="205" t="s">
        <v>1</v>
      </c>
      <c r="F272" s="206" t="s">
        <v>291</v>
      </c>
      <c r="G272" s="14"/>
      <c r="H272" s="207">
        <v>1577.2750000000001</v>
      </c>
      <c r="I272" s="208"/>
      <c r="J272" s="14"/>
      <c r="K272" s="14"/>
      <c r="L272" s="204"/>
      <c r="M272" s="209"/>
      <c r="N272" s="210"/>
      <c r="O272" s="210"/>
      <c r="P272" s="210"/>
      <c r="Q272" s="210"/>
      <c r="R272" s="210"/>
      <c r="S272" s="210"/>
      <c r="T272" s="21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05" t="s">
        <v>146</v>
      </c>
      <c r="AU272" s="205" t="s">
        <v>92</v>
      </c>
      <c r="AV272" s="14" t="s">
        <v>92</v>
      </c>
      <c r="AW272" s="14" t="s">
        <v>36</v>
      </c>
      <c r="AX272" s="14" t="s">
        <v>83</v>
      </c>
      <c r="AY272" s="205" t="s">
        <v>135</v>
      </c>
    </row>
    <row r="273" s="15" customFormat="1">
      <c r="A273" s="15"/>
      <c r="B273" s="212"/>
      <c r="C273" s="15"/>
      <c r="D273" s="192" t="s">
        <v>146</v>
      </c>
      <c r="E273" s="213" t="s">
        <v>1</v>
      </c>
      <c r="F273" s="214" t="s">
        <v>149</v>
      </c>
      <c r="G273" s="15"/>
      <c r="H273" s="215">
        <v>1723.3600000000001</v>
      </c>
      <c r="I273" s="216"/>
      <c r="J273" s="15"/>
      <c r="K273" s="15"/>
      <c r="L273" s="212"/>
      <c r="M273" s="217"/>
      <c r="N273" s="218"/>
      <c r="O273" s="218"/>
      <c r="P273" s="218"/>
      <c r="Q273" s="218"/>
      <c r="R273" s="218"/>
      <c r="S273" s="218"/>
      <c r="T273" s="219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13" t="s">
        <v>146</v>
      </c>
      <c r="AU273" s="213" t="s">
        <v>92</v>
      </c>
      <c r="AV273" s="15" t="s">
        <v>142</v>
      </c>
      <c r="AW273" s="15" t="s">
        <v>36</v>
      </c>
      <c r="AX273" s="15" t="s">
        <v>90</v>
      </c>
      <c r="AY273" s="213" t="s">
        <v>135</v>
      </c>
    </row>
    <row r="274" s="2" customFormat="1" ht="33" customHeight="1">
      <c r="A274" s="37"/>
      <c r="B274" s="178"/>
      <c r="C274" s="179" t="s">
        <v>292</v>
      </c>
      <c r="D274" s="179" t="s">
        <v>137</v>
      </c>
      <c r="E274" s="180" t="s">
        <v>293</v>
      </c>
      <c r="F274" s="181" t="s">
        <v>278</v>
      </c>
      <c r="G274" s="182" t="s">
        <v>186</v>
      </c>
      <c r="H274" s="183">
        <v>360.51900000000001</v>
      </c>
      <c r="I274" s="184"/>
      <c r="J274" s="185">
        <f>ROUND(I274*H274,2)</f>
        <v>0</v>
      </c>
      <c r="K274" s="181" t="s">
        <v>141</v>
      </c>
      <c r="L274" s="38"/>
      <c r="M274" s="186" t="s">
        <v>1</v>
      </c>
      <c r="N274" s="187" t="s">
        <v>48</v>
      </c>
      <c r="O274" s="76"/>
      <c r="P274" s="188">
        <f>O274*H274</f>
        <v>0</v>
      </c>
      <c r="Q274" s="188">
        <v>0</v>
      </c>
      <c r="R274" s="188">
        <f>Q274*H274</f>
        <v>0</v>
      </c>
      <c r="S274" s="188">
        <v>0</v>
      </c>
      <c r="T274" s="18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90" t="s">
        <v>142</v>
      </c>
      <c r="AT274" s="190" t="s">
        <v>137</v>
      </c>
      <c r="AU274" s="190" t="s">
        <v>92</v>
      </c>
      <c r="AY274" s="18" t="s">
        <v>135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18" t="s">
        <v>90</v>
      </c>
      <c r="BK274" s="191">
        <f>ROUND(I274*H274,2)</f>
        <v>0</v>
      </c>
      <c r="BL274" s="18" t="s">
        <v>142</v>
      </c>
      <c r="BM274" s="190" t="s">
        <v>294</v>
      </c>
    </row>
    <row r="275" s="2" customFormat="1">
      <c r="A275" s="37"/>
      <c r="B275" s="38"/>
      <c r="C275" s="37"/>
      <c r="D275" s="192" t="s">
        <v>144</v>
      </c>
      <c r="E275" s="37"/>
      <c r="F275" s="193" t="s">
        <v>280</v>
      </c>
      <c r="G275" s="37"/>
      <c r="H275" s="37"/>
      <c r="I275" s="194"/>
      <c r="J275" s="37"/>
      <c r="K275" s="37"/>
      <c r="L275" s="38"/>
      <c r="M275" s="195"/>
      <c r="N275" s="196"/>
      <c r="O275" s="76"/>
      <c r="P275" s="76"/>
      <c r="Q275" s="76"/>
      <c r="R275" s="76"/>
      <c r="S275" s="76"/>
      <c r="T275" s="7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8" t="s">
        <v>144</v>
      </c>
      <c r="AU275" s="18" t="s">
        <v>92</v>
      </c>
    </row>
    <row r="276" s="13" customFormat="1">
      <c r="A276" s="13"/>
      <c r="B276" s="197"/>
      <c r="C276" s="13"/>
      <c r="D276" s="192" t="s">
        <v>146</v>
      </c>
      <c r="E276" s="198" t="s">
        <v>1</v>
      </c>
      <c r="F276" s="199" t="s">
        <v>295</v>
      </c>
      <c r="G276" s="13"/>
      <c r="H276" s="198" t="s">
        <v>1</v>
      </c>
      <c r="I276" s="200"/>
      <c r="J276" s="13"/>
      <c r="K276" s="13"/>
      <c r="L276" s="197"/>
      <c r="M276" s="201"/>
      <c r="N276" s="202"/>
      <c r="O276" s="202"/>
      <c r="P276" s="202"/>
      <c r="Q276" s="202"/>
      <c r="R276" s="202"/>
      <c r="S276" s="202"/>
      <c r="T276" s="20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8" t="s">
        <v>146</v>
      </c>
      <c r="AU276" s="198" t="s">
        <v>92</v>
      </c>
      <c r="AV276" s="13" t="s">
        <v>90</v>
      </c>
      <c r="AW276" s="13" t="s">
        <v>36</v>
      </c>
      <c r="AX276" s="13" t="s">
        <v>83</v>
      </c>
      <c r="AY276" s="198" t="s">
        <v>135</v>
      </c>
    </row>
    <row r="277" s="14" customFormat="1">
      <c r="A277" s="14"/>
      <c r="B277" s="204"/>
      <c r="C277" s="14"/>
      <c r="D277" s="192" t="s">
        <v>146</v>
      </c>
      <c r="E277" s="205" t="s">
        <v>1</v>
      </c>
      <c r="F277" s="206" t="s">
        <v>296</v>
      </c>
      <c r="G277" s="14"/>
      <c r="H277" s="207">
        <v>360.51900000000001</v>
      </c>
      <c r="I277" s="208"/>
      <c r="J277" s="14"/>
      <c r="K277" s="14"/>
      <c r="L277" s="204"/>
      <c r="M277" s="209"/>
      <c r="N277" s="210"/>
      <c r="O277" s="210"/>
      <c r="P277" s="210"/>
      <c r="Q277" s="210"/>
      <c r="R277" s="210"/>
      <c r="S277" s="210"/>
      <c r="T277" s="21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05" t="s">
        <v>146</v>
      </c>
      <c r="AU277" s="205" t="s">
        <v>92</v>
      </c>
      <c r="AV277" s="14" t="s">
        <v>92</v>
      </c>
      <c r="AW277" s="14" t="s">
        <v>36</v>
      </c>
      <c r="AX277" s="14" t="s">
        <v>83</v>
      </c>
      <c r="AY277" s="205" t="s">
        <v>135</v>
      </c>
    </row>
    <row r="278" s="15" customFormat="1">
      <c r="A278" s="15"/>
      <c r="B278" s="212"/>
      <c r="C278" s="15"/>
      <c r="D278" s="192" t="s">
        <v>146</v>
      </c>
      <c r="E278" s="213" t="s">
        <v>1</v>
      </c>
      <c r="F278" s="214" t="s">
        <v>149</v>
      </c>
      <c r="G278" s="15"/>
      <c r="H278" s="215">
        <v>360.51900000000001</v>
      </c>
      <c r="I278" s="216"/>
      <c r="J278" s="15"/>
      <c r="K278" s="15"/>
      <c r="L278" s="212"/>
      <c r="M278" s="217"/>
      <c r="N278" s="218"/>
      <c r="O278" s="218"/>
      <c r="P278" s="218"/>
      <c r="Q278" s="218"/>
      <c r="R278" s="218"/>
      <c r="S278" s="218"/>
      <c r="T278" s="219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13" t="s">
        <v>146</v>
      </c>
      <c r="AU278" s="213" t="s">
        <v>92</v>
      </c>
      <c r="AV278" s="15" t="s">
        <v>142</v>
      </c>
      <c r="AW278" s="15" t="s">
        <v>36</v>
      </c>
      <c r="AX278" s="15" t="s">
        <v>90</v>
      </c>
      <c r="AY278" s="213" t="s">
        <v>135</v>
      </c>
    </row>
    <row r="279" s="2" customFormat="1" ht="33" customHeight="1">
      <c r="A279" s="37"/>
      <c r="B279" s="178"/>
      <c r="C279" s="179" t="s">
        <v>297</v>
      </c>
      <c r="D279" s="179" t="s">
        <v>137</v>
      </c>
      <c r="E279" s="180" t="s">
        <v>298</v>
      </c>
      <c r="F279" s="181" t="s">
        <v>287</v>
      </c>
      <c r="G279" s="182" t="s">
        <v>186</v>
      </c>
      <c r="H279" s="183">
        <v>1802.595</v>
      </c>
      <c r="I279" s="184"/>
      <c r="J279" s="185">
        <f>ROUND(I279*H279,2)</f>
        <v>0</v>
      </c>
      <c r="K279" s="181" t="s">
        <v>141</v>
      </c>
      <c r="L279" s="38"/>
      <c r="M279" s="186" t="s">
        <v>1</v>
      </c>
      <c r="N279" s="187" t="s">
        <v>48</v>
      </c>
      <c r="O279" s="76"/>
      <c r="P279" s="188">
        <f>O279*H279</f>
        <v>0</v>
      </c>
      <c r="Q279" s="188">
        <v>0</v>
      </c>
      <c r="R279" s="188">
        <f>Q279*H279</f>
        <v>0</v>
      </c>
      <c r="S279" s="188">
        <v>0</v>
      </c>
      <c r="T279" s="18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90" t="s">
        <v>142</v>
      </c>
      <c r="AT279" s="190" t="s">
        <v>137</v>
      </c>
      <c r="AU279" s="190" t="s">
        <v>92</v>
      </c>
      <c r="AY279" s="18" t="s">
        <v>135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8" t="s">
        <v>90</v>
      </c>
      <c r="BK279" s="191">
        <f>ROUND(I279*H279,2)</f>
        <v>0</v>
      </c>
      <c r="BL279" s="18" t="s">
        <v>142</v>
      </c>
      <c r="BM279" s="190" t="s">
        <v>299</v>
      </c>
    </row>
    <row r="280" s="2" customFormat="1">
      <c r="A280" s="37"/>
      <c r="B280" s="38"/>
      <c r="C280" s="37"/>
      <c r="D280" s="192" t="s">
        <v>144</v>
      </c>
      <c r="E280" s="37"/>
      <c r="F280" s="193" t="s">
        <v>289</v>
      </c>
      <c r="G280" s="37"/>
      <c r="H280" s="37"/>
      <c r="I280" s="194"/>
      <c r="J280" s="37"/>
      <c r="K280" s="37"/>
      <c r="L280" s="38"/>
      <c r="M280" s="195"/>
      <c r="N280" s="196"/>
      <c r="O280" s="76"/>
      <c r="P280" s="76"/>
      <c r="Q280" s="76"/>
      <c r="R280" s="76"/>
      <c r="S280" s="76"/>
      <c r="T280" s="7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8" t="s">
        <v>144</v>
      </c>
      <c r="AU280" s="18" t="s">
        <v>92</v>
      </c>
    </row>
    <row r="281" s="13" customFormat="1">
      <c r="A281" s="13"/>
      <c r="B281" s="197"/>
      <c r="C281" s="13"/>
      <c r="D281" s="192" t="s">
        <v>146</v>
      </c>
      <c r="E281" s="198" t="s">
        <v>1</v>
      </c>
      <c r="F281" s="199" t="s">
        <v>295</v>
      </c>
      <c r="G281" s="13"/>
      <c r="H281" s="198" t="s">
        <v>1</v>
      </c>
      <c r="I281" s="200"/>
      <c r="J281" s="13"/>
      <c r="K281" s="13"/>
      <c r="L281" s="197"/>
      <c r="M281" s="201"/>
      <c r="N281" s="202"/>
      <c r="O281" s="202"/>
      <c r="P281" s="202"/>
      <c r="Q281" s="202"/>
      <c r="R281" s="202"/>
      <c r="S281" s="202"/>
      <c r="T281" s="20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8" t="s">
        <v>146</v>
      </c>
      <c r="AU281" s="198" t="s">
        <v>92</v>
      </c>
      <c r="AV281" s="13" t="s">
        <v>90</v>
      </c>
      <c r="AW281" s="13" t="s">
        <v>36</v>
      </c>
      <c r="AX281" s="13" t="s">
        <v>83</v>
      </c>
      <c r="AY281" s="198" t="s">
        <v>135</v>
      </c>
    </row>
    <row r="282" s="13" customFormat="1">
      <c r="A282" s="13"/>
      <c r="B282" s="197"/>
      <c r="C282" s="13"/>
      <c r="D282" s="192" t="s">
        <v>146</v>
      </c>
      <c r="E282" s="198" t="s">
        <v>1</v>
      </c>
      <c r="F282" s="199" t="s">
        <v>188</v>
      </c>
      <c r="G282" s="13"/>
      <c r="H282" s="198" t="s">
        <v>1</v>
      </c>
      <c r="I282" s="200"/>
      <c r="J282" s="13"/>
      <c r="K282" s="13"/>
      <c r="L282" s="197"/>
      <c r="M282" s="201"/>
      <c r="N282" s="202"/>
      <c r="O282" s="202"/>
      <c r="P282" s="202"/>
      <c r="Q282" s="202"/>
      <c r="R282" s="202"/>
      <c r="S282" s="202"/>
      <c r="T282" s="20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8" t="s">
        <v>146</v>
      </c>
      <c r="AU282" s="198" t="s">
        <v>92</v>
      </c>
      <c r="AV282" s="13" t="s">
        <v>90</v>
      </c>
      <c r="AW282" s="13" t="s">
        <v>36</v>
      </c>
      <c r="AX282" s="13" t="s">
        <v>83</v>
      </c>
      <c r="AY282" s="198" t="s">
        <v>135</v>
      </c>
    </row>
    <row r="283" s="14" customFormat="1">
      <c r="A283" s="14"/>
      <c r="B283" s="204"/>
      <c r="C283" s="14"/>
      <c r="D283" s="192" t="s">
        <v>146</v>
      </c>
      <c r="E283" s="205" t="s">
        <v>1</v>
      </c>
      <c r="F283" s="206" t="s">
        <v>300</v>
      </c>
      <c r="G283" s="14"/>
      <c r="H283" s="207">
        <v>1802.595</v>
      </c>
      <c r="I283" s="208"/>
      <c r="J283" s="14"/>
      <c r="K283" s="14"/>
      <c r="L283" s="204"/>
      <c r="M283" s="209"/>
      <c r="N283" s="210"/>
      <c r="O283" s="210"/>
      <c r="P283" s="210"/>
      <c r="Q283" s="210"/>
      <c r="R283" s="210"/>
      <c r="S283" s="210"/>
      <c r="T283" s="21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05" t="s">
        <v>146</v>
      </c>
      <c r="AU283" s="205" t="s">
        <v>92</v>
      </c>
      <c r="AV283" s="14" t="s">
        <v>92</v>
      </c>
      <c r="AW283" s="14" t="s">
        <v>36</v>
      </c>
      <c r="AX283" s="14" t="s">
        <v>83</v>
      </c>
      <c r="AY283" s="205" t="s">
        <v>135</v>
      </c>
    </row>
    <row r="284" s="15" customFormat="1">
      <c r="A284" s="15"/>
      <c r="B284" s="212"/>
      <c r="C284" s="15"/>
      <c r="D284" s="192" t="s">
        <v>146</v>
      </c>
      <c r="E284" s="213" t="s">
        <v>1</v>
      </c>
      <c r="F284" s="214" t="s">
        <v>149</v>
      </c>
      <c r="G284" s="15"/>
      <c r="H284" s="215">
        <v>1802.595</v>
      </c>
      <c r="I284" s="216"/>
      <c r="J284" s="15"/>
      <c r="K284" s="15"/>
      <c r="L284" s="212"/>
      <c r="M284" s="230"/>
      <c r="N284" s="231"/>
      <c r="O284" s="231"/>
      <c r="P284" s="231"/>
      <c r="Q284" s="231"/>
      <c r="R284" s="231"/>
      <c r="S284" s="231"/>
      <c r="T284" s="232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13" t="s">
        <v>146</v>
      </c>
      <c r="AU284" s="213" t="s">
        <v>92</v>
      </c>
      <c r="AV284" s="15" t="s">
        <v>142</v>
      </c>
      <c r="AW284" s="15" t="s">
        <v>36</v>
      </c>
      <c r="AX284" s="15" t="s">
        <v>90</v>
      </c>
      <c r="AY284" s="213" t="s">
        <v>135</v>
      </c>
    </row>
    <row r="285" s="2" customFormat="1" ht="6.96" customHeight="1">
      <c r="A285" s="37"/>
      <c r="B285" s="59"/>
      <c r="C285" s="60"/>
      <c r="D285" s="60"/>
      <c r="E285" s="60"/>
      <c r="F285" s="60"/>
      <c r="G285" s="60"/>
      <c r="H285" s="60"/>
      <c r="I285" s="60"/>
      <c r="J285" s="60"/>
      <c r="K285" s="60"/>
      <c r="L285" s="38"/>
      <c r="M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</row>
  </sheetData>
  <autoFilter ref="C123:K28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="1" customFormat="1" ht="24.96" customHeight="1">
      <c r="B4" s="21"/>
      <c r="D4" s="22" t="s">
        <v>104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Vedlejší polní cesta VC14A v k.ú. Štítary u Krásné</v>
      </c>
      <c r="F7" s="31"/>
      <c r="G7" s="31"/>
      <c r="H7" s="31"/>
      <c r="L7" s="21"/>
    </row>
    <row r="8" s="1" customFormat="1" ht="12" customHeight="1">
      <c r="B8" s="21"/>
      <c r="D8" s="31" t="s">
        <v>105</v>
      </c>
      <c r="L8" s="21"/>
    </row>
    <row r="9" s="2" customFormat="1" ht="16.5" customHeight="1">
      <c r="A9" s="37"/>
      <c r="B9" s="38"/>
      <c r="C9" s="37"/>
      <c r="D9" s="37"/>
      <c r="E9" s="128" t="s">
        <v>106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107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301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27. 1. 2022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26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29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30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32</v>
      </c>
      <c r="E22" s="37"/>
      <c r="F22" s="37"/>
      <c r="G22" s="37"/>
      <c r="H22" s="37"/>
      <c r="I22" s="31" t="s">
        <v>25</v>
      </c>
      <c r="J22" s="26" t="s">
        <v>33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34</v>
      </c>
      <c r="F23" s="37"/>
      <c r="G23" s="37"/>
      <c r="H23" s="37"/>
      <c r="I23" s="31" t="s">
        <v>28</v>
      </c>
      <c r="J23" s="26" t="s">
        <v>35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37</v>
      </c>
      <c r="E25" s="37"/>
      <c r="F25" s="37"/>
      <c r="G25" s="37"/>
      <c r="H25" s="37"/>
      <c r="I25" s="31" t="s">
        <v>25</v>
      </c>
      <c r="J25" s="26" t="s">
        <v>38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39</v>
      </c>
      <c r="F26" s="37"/>
      <c r="G26" s="37"/>
      <c r="H26" s="37"/>
      <c r="I26" s="31" t="s">
        <v>28</v>
      </c>
      <c r="J26" s="26" t="s">
        <v>40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41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43</v>
      </c>
      <c r="E32" s="37"/>
      <c r="F32" s="37"/>
      <c r="G32" s="37"/>
      <c r="H32" s="37"/>
      <c r="I32" s="37"/>
      <c r="J32" s="95">
        <f>ROUND(J125,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45</v>
      </c>
      <c r="G34" s="37"/>
      <c r="H34" s="37"/>
      <c r="I34" s="42" t="s">
        <v>44</v>
      </c>
      <c r="J34" s="42" t="s">
        <v>46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47</v>
      </c>
      <c r="E35" s="31" t="s">
        <v>48</v>
      </c>
      <c r="F35" s="134">
        <f>ROUND((SUM(BE125:BE182)),  2)</f>
        <v>0</v>
      </c>
      <c r="G35" s="37"/>
      <c r="H35" s="37"/>
      <c r="I35" s="135">
        <v>0.20999999999999999</v>
      </c>
      <c r="J35" s="134">
        <f>ROUND(((SUM(BE125:BE182))*I35),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49</v>
      </c>
      <c r="F36" s="134">
        <f>ROUND((SUM(BF125:BF182)),  2)</f>
        <v>0</v>
      </c>
      <c r="G36" s="37"/>
      <c r="H36" s="37"/>
      <c r="I36" s="135">
        <v>0.14999999999999999</v>
      </c>
      <c r="J36" s="134">
        <f>ROUND(((SUM(BF125:BF182))*I36),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34">
        <f>ROUND((SUM(BG125:BG182)),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51</v>
      </c>
      <c r="F38" s="134">
        <f>ROUND((SUM(BH125:BH182)),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52</v>
      </c>
      <c r="F39" s="134">
        <f>ROUND((SUM(BI125:BI182)),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53</v>
      </c>
      <c r="E41" s="80"/>
      <c r="F41" s="80"/>
      <c r="G41" s="138" t="s">
        <v>54</v>
      </c>
      <c r="H41" s="139" t="s">
        <v>55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56</v>
      </c>
      <c r="E50" s="56"/>
      <c r="F50" s="56"/>
      <c r="G50" s="55" t="s">
        <v>57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58</v>
      </c>
      <c r="E61" s="40"/>
      <c r="F61" s="142" t="s">
        <v>59</v>
      </c>
      <c r="G61" s="57" t="s">
        <v>58</v>
      </c>
      <c r="H61" s="40"/>
      <c r="I61" s="40"/>
      <c r="J61" s="143" t="s">
        <v>59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60</v>
      </c>
      <c r="E65" s="58"/>
      <c r="F65" s="58"/>
      <c r="G65" s="55" t="s">
        <v>61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58</v>
      </c>
      <c r="E76" s="40"/>
      <c r="F76" s="142" t="s">
        <v>59</v>
      </c>
      <c r="G76" s="57" t="s">
        <v>58</v>
      </c>
      <c r="H76" s="40"/>
      <c r="I76" s="40"/>
      <c r="J76" s="143" t="s">
        <v>59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Vedlejší polní cesta VC14A v k.ú. Štítary u Krásné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105</v>
      </c>
      <c r="L86" s="21"/>
    </row>
    <row r="87" s="2" customFormat="1" ht="16.5" customHeight="1">
      <c r="A87" s="37"/>
      <c r="B87" s="38"/>
      <c r="C87" s="37"/>
      <c r="D87" s="37"/>
      <c r="E87" s="128" t="s">
        <v>106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107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SO301 - Odvodnění polní cesty VC14A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Štítary u Krásné</v>
      </c>
      <c r="G91" s="37"/>
      <c r="H91" s="37"/>
      <c r="I91" s="31" t="s">
        <v>22</v>
      </c>
      <c r="J91" s="68" t="str">
        <f>IF(J14="","",J14)</f>
        <v>27. 1. 2022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>ČR - Státní pozemkový úřad</v>
      </c>
      <c r="G93" s="37"/>
      <c r="H93" s="37"/>
      <c r="I93" s="31" t="s">
        <v>32</v>
      </c>
      <c r="J93" s="35" t="str">
        <f>E23</f>
        <v>GEOREAL spol. s 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7"/>
      <c r="E94" s="37"/>
      <c r="F94" s="26" t="str">
        <f>IF(E20="","",E20)</f>
        <v>Vyplň údaj</v>
      </c>
      <c r="G94" s="37"/>
      <c r="H94" s="37"/>
      <c r="I94" s="31" t="s">
        <v>37</v>
      </c>
      <c r="J94" s="35" t="str">
        <f>E26</f>
        <v xml:space="preserve">DRS stavební s.r.o.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112</v>
      </c>
      <c r="D96" s="136"/>
      <c r="E96" s="136"/>
      <c r="F96" s="136"/>
      <c r="G96" s="136"/>
      <c r="H96" s="136"/>
      <c r="I96" s="136"/>
      <c r="J96" s="145" t="s">
        <v>113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114</v>
      </c>
      <c r="D98" s="37"/>
      <c r="E98" s="37"/>
      <c r="F98" s="37"/>
      <c r="G98" s="37"/>
      <c r="H98" s="37"/>
      <c r="I98" s="37"/>
      <c r="J98" s="95">
        <f>J125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115</v>
      </c>
    </row>
    <row r="99" s="9" customFormat="1" ht="24.96" customHeight="1">
      <c r="A99" s="9"/>
      <c r="B99" s="147"/>
      <c r="C99" s="9"/>
      <c r="D99" s="148" t="s">
        <v>116</v>
      </c>
      <c r="E99" s="149"/>
      <c r="F99" s="149"/>
      <c r="G99" s="149"/>
      <c r="H99" s="149"/>
      <c r="I99" s="149"/>
      <c r="J99" s="150">
        <f>J126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117</v>
      </c>
      <c r="E100" s="153"/>
      <c r="F100" s="153"/>
      <c r="G100" s="153"/>
      <c r="H100" s="153"/>
      <c r="I100" s="153"/>
      <c r="J100" s="154">
        <f>J127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302</v>
      </c>
      <c r="E101" s="153"/>
      <c r="F101" s="153"/>
      <c r="G101" s="153"/>
      <c r="H101" s="153"/>
      <c r="I101" s="153"/>
      <c r="J101" s="154">
        <f>J154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303</v>
      </c>
      <c r="E102" s="153"/>
      <c r="F102" s="153"/>
      <c r="G102" s="153"/>
      <c r="H102" s="153"/>
      <c r="I102" s="153"/>
      <c r="J102" s="154">
        <f>J171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119</v>
      </c>
      <c r="E103" s="153"/>
      <c r="F103" s="153"/>
      <c r="G103" s="153"/>
      <c r="H103" s="153"/>
      <c r="I103" s="153"/>
      <c r="J103" s="154">
        <f>J177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7"/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120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128" t="str">
        <f>E7</f>
        <v>Vedlejší polní cesta VC14A v k.ú. Štítary u Krásné</v>
      </c>
      <c r="F113" s="31"/>
      <c r="G113" s="31"/>
      <c r="H113" s="31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1"/>
      <c r="C114" s="31" t="s">
        <v>105</v>
      </c>
      <c r="L114" s="21"/>
    </row>
    <row r="115" s="2" customFormat="1" ht="16.5" customHeight="1">
      <c r="A115" s="37"/>
      <c r="B115" s="38"/>
      <c r="C115" s="37"/>
      <c r="D115" s="37"/>
      <c r="E115" s="128" t="s">
        <v>106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107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66" t="str">
        <f>E11</f>
        <v>SO301 - Odvodnění polní cesty VC14A</v>
      </c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7"/>
      <c r="E119" s="37"/>
      <c r="F119" s="26" t="str">
        <f>F14</f>
        <v>Štítary u Krásné</v>
      </c>
      <c r="G119" s="37"/>
      <c r="H119" s="37"/>
      <c r="I119" s="31" t="s">
        <v>22</v>
      </c>
      <c r="J119" s="68" t="str">
        <f>IF(J14="","",J14)</f>
        <v>27. 1. 2022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5.65" customHeight="1">
      <c r="A121" s="37"/>
      <c r="B121" s="38"/>
      <c r="C121" s="31" t="s">
        <v>24</v>
      </c>
      <c r="D121" s="37"/>
      <c r="E121" s="37"/>
      <c r="F121" s="26" t="str">
        <f>E17</f>
        <v>ČR - Státní pozemkový úřad</v>
      </c>
      <c r="G121" s="37"/>
      <c r="H121" s="37"/>
      <c r="I121" s="31" t="s">
        <v>32</v>
      </c>
      <c r="J121" s="35" t="str">
        <f>E23</f>
        <v>GEOREAL spol. s r.o.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7"/>
      <c r="E122" s="37"/>
      <c r="F122" s="26" t="str">
        <f>IF(E20="","",E20)</f>
        <v>Vyplň údaj</v>
      </c>
      <c r="G122" s="37"/>
      <c r="H122" s="37"/>
      <c r="I122" s="31" t="s">
        <v>37</v>
      </c>
      <c r="J122" s="35" t="str">
        <f>E26</f>
        <v xml:space="preserve">DRS stavební s.r.o. 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55"/>
      <c r="B124" s="156"/>
      <c r="C124" s="157" t="s">
        <v>121</v>
      </c>
      <c r="D124" s="158" t="s">
        <v>68</v>
      </c>
      <c r="E124" s="158" t="s">
        <v>64</v>
      </c>
      <c r="F124" s="158" t="s">
        <v>65</v>
      </c>
      <c r="G124" s="158" t="s">
        <v>122</v>
      </c>
      <c r="H124" s="158" t="s">
        <v>123</v>
      </c>
      <c r="I124" s="158" t="s">
        <v>124</v>
      </c>
      <c r="J124" s="158" t="s">
        <v>113</v>
      </c>
      <c r="K124" s="159" t="s">
        <v>125</v>
      </c>
      <c r="L124" s="160"/>
      <c r="M124" s="85" t="s">
        <v>1</v>
      </c>
      <c r="N124" s="86" t="s">
        <v>47</v>
      </c>
      <c r="O124" s="86" t="s">
        <v>126</v>
      </c>
      <c r="P124" s="86" t="s">
        <v>127</v>
      </c>
      <c r="Q124" s="86" t="s">
        <v>128</v>
      </c>
      <c r="R124" s="86" t="s">
        <v>129</v>
      </c>
      <c r="S124" s="86" t="s">
        <v>130</v>
      </c>
      <c r="T124" s="87" t="s">
        <v>131</v>
      </c>
      <c r="U124" s="155"/>
      <c r="V124" s="155"/>
      <c r="W124" s="155"/>
      <c r="X124" s="155"/>
      <c r="Y124" s="155"/>
      <c r="Z124" s="155"/>
      <c r="AA124" s="155"/>
      <c r="AB124" s="155"/>
      <c r="AC124" s="155"/>
      <c r="AD124" s="155"/>
      <c r="AE124" s="155"/>
    </row>
    <row r="125" s="2" customFormat="1" ht="22.8" customHeight="1">
      <c r="A125" s="37"/>
      <c r="B125" s="38"/>
      <c r="C125" s="92" t="s">
        <v>132</v>
      </c>
      <c r="D125" s="37"/>
      <c r="E125" s="37"/>
      <c r="F125" s="37"/>
      <c r="G125" s="37"/>
      <c r="H125" s="37"/>
      <c r="I125" s="37"/>
      <c r="J125" s="161">
        <f>BK125</f>
        <v>0</v>
      </c>
      <c r="K125" s="37"/>
      <c r="L125" s="38"/>
      <c r="M125" s="88"/>
      <c r="N125" s="72"/>
      <c r="O125" s="89"/>
      <c r="P125" s="162">
        <f>P126</f>
        <v>0</v>
      </c>
      <c r="Q125" s="89"/>
      <c r="R125" s="162">
        <f>R126</f>
        <v>5.4535574199999992</v>
      </c>
      <c r="S125" s="89"/>
      <c r="T125" s="163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82</v>
      </c>
      <c r="AU125" s="18" t="s">
        <v>115</v>
      </c>
      <c r="BK125" s="164">
        <f>BK126</f>
        <v>0</v>
      </c>
    </row>
    <row r="126" s="12" customFormat="1" ht="25.92" customHeight="1">
      <c r="A126" s="12"/>
      <c r="B126" s="165"/>
      <c r="C126" s="12"/>
      <c r="D126" s="166" t="s">
        <v>82</v>
      </c>
      <c r="E126" s="167" t="s">
        <v>133</v>
      </c>
      <c r="F126" s="167" t="s">
        <v>134</v>
      </c>
      <c r="G126" s="12"/>
      <c r="H126" s="12"/>
      <c r="I126" s="168"/>
      <c r="J126" s="169">
        <f>BK126</f>
        <v>0</v>
      </c>
      <c r="K126" s="12"/>
      <c r="L126" s="165"/>
      <c r="M126" s="170"/>
      <c r="N126" s="171"/>
      <c r="O126" s="171"/>
      <c r="P126" s="172">
        <f>P127+P154+P171+P177</f>
        <v>0</v>
      </c>
      <c r="Q126" s="171"/>
      <c r="R126" s="172">
        <f>R127+R154+R171+R177</f>
        <v>5.4535574199999992</v>
      </c>
      <c r="S126" s="171"/>
      <c r="T126" s="173">
        <f>T127+T154+T171+T177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6" t="s">
        <v>90</v>
      </c>
      <c r="AT126" s="174" t="s">
        <v>82</v>
      </c>
      <c r="AU126" s="174" t="s">
        <v>83</v>
      </c>
      <c r="AY126" s="166" t="s">
        <v>135</v>
      </c>
      <c r="BK126" s="175">
        <f>BK127+BK154+BK171+BK177</f>
        <v>0</v>
      </c>
    </row>
    <row r="127" s="12" customFormat="1" ht="22.8" customHeight="1">
      <c r="A127" s="12"/>
      <c r="B127" s="165"/>
      <c r="C127" s="12"/>
      <c r="D127" s="166" t="s">
        <v>82</v>
      </c>
      <c r="E127" s="176" t="s">
        <v>90</v>
      </c>
      <c r="F127" s="176" t="s">
        <v>136</v>
      </c>
      <c r="G127" s="12"/>
      <c r="H127" s="12"/>
      <c r="I127" s="168"/>
      <c r="J127" s="177">
        <f>BK127</f>
        <v>0</v>
      </c>
      <c r="K127" s="12"/>
      <c r="L127" s="165"/>
      <c r="M127" s="170"/>
      <c r="N127" s="171"/>
      <c r="O127" s="171"/>
      <c r="P127" s="172">
        <f>SUM(P128:P153)</f>
        <v>0</v>
      </c>
      <c r="Q127" s="171"/>
      <c r="R127" s="172">
        <f>SUM(R128:R153)</f>
        <v>0</v>
      </c>
      <c r="S127" s="171"/>
      <c r="T127" s="173">
        <f>SUM(T128:T153)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6" t="s">
        <v>90</v>
      </c>
      <c r="AT127" s="174" t="s">
        <v>82</v>
      </c>
      <c r="AU127" s="174" t="s">
        <v>90</v>
      </c>
      <c r="AY127" s="166" t="s">
        <v>135</v>
      </c>
      <c r="BK127" s="175">
        <f>SUM(BK128:BK153)</f>
        <v>0</v>
      </c>
    </row>
    <row r="128" s="2" customFormat="1" ht="33" customHeight="1">
      <c r="A128" s="37"/>
      <c r="B128" s="178"/>
      <c r="C128" s="179" t="s">
        <v>90</v>
      </c>
      <c r="D128" s="179" t="s">
        <v>137</v>
      </c>
      <c r="E128" s="180" t="s">
        <v>304</v>
      </c>
      <c r="F128" s="181" t="s">
        <v>305</v>
      </c>
      <c r="G128" s="182" t="s">
        <v>152</v>
      </c>
      <c r="H128" s="183">
        <v>3</v>
      </c>
      <c r="I128" s="184"/>
      <c r="J128" s="185">
        <f>ROUND(I128*H128,2)</f>
        <v>0</v>
      </c>
      <c r="K128" s="181" t="s">
        <v>141</v>
      </c>
      <c r="L128" s="38"/>
      <c r="M128" s="186" t="s">
        <v>1</v>
      </c>
      <c r="N128" s="187" t="s">
        <v>48</v>
      </c>
      <c r="O128" s="76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0" t="s">
        <v>142</v>
      </c>
      <c r="AT128" s="190" t="s">
        <v>137</v>
      </c>
      <c r="AU128" s="190" t="s">
        <v>92</v>
      </c>
      <c r="AY128" s="18" t="s">
        <v>135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8" t="s">
        <v>90</v>
      </c>
      <c r="BK128" s="191">
        <f>ROUND(I128*H128,2)</f>
        <v>0</v>
      </c>
      <c r="BL128" s="18" t="s">
        <v>142</v>
      </c>
      <c r="BM128" s="190" t="s">
        <v>306</v>
      </c>
    </row>
    <row r="129" s="2" customFormat="1">
      <c r="A129" s="37"/>
      <c r="B129" s="38"/>
      <c r="C129" s="37"/>
      <c r="D129" s="192" t="s">
        <v>144</v>
      </c>
      <c r="E129" s="37"/>
      <c r="F129" s="193" t="s">
        <v>307</v>
      </c>
      <c r="G129" s="37"/>
      <c r="H129" s="37"/>
      <c r="I129" s="194"/>
      <c r="J129" s="37"/>
      <c r="K129" s="37"/>
      <c r="L129" s="38"/>
      <c r="M129" s="195"/>
      <c r="N129" s="196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144</v>
      </c>
      <c r="AU129" s="18" t="s">
        <v>92</v>
      </c>
    </row>
    <row r="130" s="13" customFormat="1">
      <c r="A130" s="13"/>
      <c r="B130" s="197"/>
      <c r="C130" s="13"/>
      <c r="D130" s="192" t="s">
        <v>146</v>
      </c>
      <c r="E130" s="198" t="s">
        <v>1</v>
      </c>
      <c r="F130" s="199" t="s">
        <v>308</v>
      </c>
      <c r="G130" s="13"/>
      <c r="H130" s="198" t="s">
        <v>1</v>
      </c>
      <c r="I130" s="200"/>
      <c r="J130" s="13"/>
      <c r="K130" s="13"/>
      <c r="L130" s="197"/>
      <c r="M130" s="201"/>
      <c r="N130" s="202"/>
      <c r="O130" s="202"/>
      <c r="P130" s="202"/>
      <c r="Q130" s="202"/>
      <c r="R130" s="202"/>
      <c r="S130" s="202"/>
      <c r="T130" s="20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8" t="s">
        <v>146</v>
      </c>
      <c r="AU130" s="198" t="s">
        <v>92</v>
      </c>
      <c r="AV130" s="13" t="s">
        <v>90</v>
      </c>
      <c r="AW130" s="13" t="s">
        <v>36</v>
      </c>
      <c r="AX130" s="13" t="s">
        <v>83</v>
      </c>
      <c r="AY130" s="198" t="s">
        <v>135</v>
      </c>
    </row>
    <row r="131" s="14" customFormat="1">
      <c r="A131" s="14"/>
      <c r="B131" s="204"/>
      <c r="C131" s="14"/>
      <c r="D131" s="192" t="s">
        <v>146</v>
      </c>
      <c r="E131" s="205" t="s">
        <v>1</v>
      </c>
      <c r="F131" s="206" t="s">
        <v>309</v>
      </c>
      <c r="G131" s="14"/>
      <c r="H131" s="207">
        <v>3</v>
      </c>
      <c r="I131" s="208"/>
      <c r="J131" s="14"/>
      <c r="K131" s="14"/>
      <c r="L131" s="204"/>
      <c r="M131" s="209"/>
      <c r="N131" s="210"/>
      <c r="O131" s="210"/>
      <c r="P131" s="210"/>
      <c r="Q131" s="210"/>
      <c r="R131" s="210"/>
      <c r="S131" s="210"/>
      <c r="T131" s="21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05" t="s">
        <v>146</v>
      </c>
      <c r="AU131" s="205" t="s">
        <v>92</v>
      </c>
      <c r="AV131" s="14" t="s">
        <v>92</v>
      </c>
      <c r="AW131" s="14" t="s">
        <v>36</v>
      </c>
      <c r="AX131" s="14" t="s">
        <v>83</v>
      </c>
      <c r="AY131" s="205" t="s">
        <v>135</v>
      </c>
    </row>
    <row r="132" s="15" customFormat="1">
      <c r="A132" s="15"/>
      <c r="B132" s="212"/>
      <c r="C132" s="15"/>
      <c r="D132" s="192" t="s">
        <v>146</v>
      </c>
      <c r="E132" s="213" t="s">
        <v>1</v>
      </c>
      <c r="F132" s="214" t="s">
        <v>149</v>
      </c>
      <c r="G132" s="15"/>
      <c r="H132" s="215">
        <v>3</v>
      </c>
      <c r="I132" s="216"/>
      <c r="J132" s="15"/>
      <c r="K132" s="15"/>
      <c r="L132" s="212"/>
      <c r="M132" s="217"/>
      <c r="N132" s="218"/>
      <c r="O132" s="218"/>
      <c r="P132" s="218"/>
      <c r="Q132" s="218"/>
      <c r="R132" s="218"/>
      <c r="S132" s="218"/>
      <c r="T132" s="21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13" t="s">
        <v>146</v>
      </c>
      <c r="AU132" s="213" t="s">
        <v>92</v>
      </c>
      <c r="AV132" s="15" t="s">
        <v>142</v>
      </c>
      <c r="AW132" s="15" t="s">
        <v>36</v>
      </c>
      <c r="AX132" s="15" t="s">
        <v>90</v>
      </c>
      <c r="AY132" s="213" t="s">
        <v>135</v>
      </c>
    </row>
    <row r="133" s="2" customFormat="1" ht="37.8" customHeight="1">
      <c r="A133" s="37"/>
      <c r="B133" s="178"/>
      <c r="C133" s="179" t="s">
        <v>92</v>
      </c>
      <c r="D133" s="179" t="s">
        <v>137</v>
      </c>
      <c r="E133" s="180" t="s">
        <v>162</v>
      </c>
      <c r="F133" s="181" t="s">
        <v>163</v>
      </c>
      <c r="G133" s="182" t="s">
        <v>152</v>
      </c>
      <c r="H133" s="183">
        <v>3</v>
      </c>
      <c r="I133" s="184"/>
      <c r="J133" s="185">
        <f>ROUND(I133*H133,2)</f>
        <v>0</v>
      </c>
      <c r="K133" s="181" t="s">
        <v>141</v>
      </c>
      <c r="L133" s="38"/>
      <c r="M133" s="186" t="s">
        <v>1</v>
      </c>
      <c r="N133" s="187" t="s">
        <v>48</v>
      </c>
      <c r="O133" s="76"/>
      <c r="P133" s="188">
        <f>O133*H133</f>
        <v>0</v>
      </c>
      <c r="Q133" s="188">
        <v>0</v>
      </c>
      <c r="R133" s="188">
        <f>Q133*H133</f>
        <v>0</v>
      </c>
      <c r="S133" s="188">
        <v>0</v>
      </c>
      <c r="T133" s="18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0" t="s">
        <v>142</v>
      </c>
      <c r="AT133" s="190" t="s">
        <v>137</v>
      </c>
      <c r="AU133" s="190" t="s">
        <v>92</v>
      </c>
      <c r="AY133" s="18" t="s">
        <v>135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90</v>
      </c>
      <c r="BK133" s="191">
        <f>ROUND(I133*H133,2)</f>
        <v>0</v>
      </c>
      <c r="BL133" s="18" t="s">
        <v>142</v>
      </c>
      <c r="BM133" s="190" t="s">
        <v>310</v>
      </c>
    </row>
    <row r="134" s="2" customFormat="1">
      <c r="A134" s="37"/>
      <c r="B134" s="38"/>
      <c r="C134" s="37"/>
      <c r="D134" s="192" t="s">
        <v>144</v>
      </c>
      <c r="E134" s="37"/>
      <c r="F134" s="193" t="s">
        <v>165</v>
      </c>
      <c r="G134" s="37"/>
      <c r="H134" s="37"/>
      <c r="I134" s="194"/>
      <c r="J134" s="37"/>
      <c r="K134" s="37"/>
      <c r="L134" s="38"/>
      <c r="M134" s="195"/>
      <c r="N134" s="196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144</v>
      </c>
      <c r="AU134" s="18" t="s">
        <v>92</v>
      </c>
    </row>
    <row r="135" s="13" customFormat="1">
      <c r="A135" s="13"/>
      <c r="B135" s="197"/>
      <c r="C135" s="13"/>
      <c r="D135" s="192" t="s">
        <v>146</v>
      </c>
      <c r="E135" s="198" t="s">
        <v>1</v>
      </c>
      <c r="F135" s="199" t="s">
        <v>155</v>
      </c>
      <c r="G135" s="13"/>
      <c r="H135" s="198" t="s">
        <v>1</v>
      </c>
      <c r="I135" s="200"/>
      <c r="J135" s="13"/>
      <c r="K135" s="13"/>
      <c r="L135" s="197"/>
      <c r="M135" s="201"/>
      <c r="N135" s="202"/>
      <c r="O135" s="202"/>
      <c r="P135" s="202"/>
      <c r="Q135" s="202"/>
      <c r="R135" s="202"/>
      <c r="S135" s="202"/>
      <c r="T135" s="20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8" t="s">
        <v>146</v>
      </c>
      <c r="AU135" s="198" t="s">
        <v>92</v>
      </c>
      <c r="AV135" s="13" t="s">
        <v>90</v>
      </c>
      <c r="AW135" s="13" t="s">
        <v>36</v>
      </c>
      <c r="AX135" s="13" t="s">
        <v>83</v>
      </c>
      <c r="AY135" s="198" t="s">
        <v>135</v>
      </c>
    </row>
    <row r="136" s="14" customFormat="1">
      <c r="A136" s="14"/>
      <c r="B136" s="204"/>
      <c r="C136" s="14"/>
      <c r="D136" s="192" t="s">
        <v>146</v>
      </c>
      <c r="E136" s="205" t="s">
        <v>1</v>
      </c>
      <c r="F136" s="206" t="s">
        <v>309</v>
      </c>
      <c r="G136" s="14"/>
      <c r="H136" s="207">
        <v>3</v>
      </c>
      <c r="I136" s="208"/>
      <c r="J136" s="14"/>
      <c r="K136" s="14"/>
      <c r="L136" s="204"/>
      <c r="M136" s="209"/>
      <c r="N136" s="210"/>
      <c r="O136" s="210"/>
      <c r="P136" s="210"/>
      <c r="Q136" s="210"/>
      <c r="R136" s="210"/>
      <c r="S136" s="210"/>
      <c r="T136" s="21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5" t="s">
        <v>146</v>
      </c>
      <c r="AU136" s="205" t="s">
        <v>92</v>
      </c>
      <c r="AV136" s="14" t="s">
        <v>92</v>
      </c>
      <c r="AW136" s="14" t="s">
        <v>36</v>
      </c>
      <c r="AX136" s="14" t="s">
        <v>83</v>
      </c>
      <c r="AY136" s="205" t="s">
        <v>135</v>
      </c>
    </row>
    <row r="137" s="15" customFormat="1">
      <c r="A137" s="15"/>
      <c r="B137" s="212"/>
      <c r="C137" s="15"/>
      <c r="D137" s="192" t="s">
        <v>146</v>
      </c>
      <c r="E137" s="213" t="s">
        <v>1</v>
      </c>
      <c r="F137" s="214" t="s">
        <v>149</v>
      </c>
      <c r="G137" s="15"/>
      <c r="H137" s="215">
        <v>3</v>
      </c>
      <c r="I137" s="216"/>
      <c r="J137" s="15"/>
      <c r="K137" s="15"/>
      <c r="L137" s="212"/>
      <c r="M137" s="217"/>
      <c r="N137" s="218"/>
      <c r="O137" s="218"/>
      <c r="P137" s="218"/>
      <c r="Q137" s="218"/>
      <c r="R137" s="218"/>
      <c r="S137" s="218"/>
      <c r="T137" s="21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13" t="s">
        <v>146</v>
      </c>
      <c r="AU137" s="213" t="s">
        <v>92</v>
      </c>
      <c r="AV137" s="15" t="s">
        <v>142</v>
      </c>
      <c r="AW137" s="15" t="s">
        <v>36</v>
      </c>
      <c r="AX137" s="15" t="s">
        <v>90</v>
      </c>
      <c r="AY137" s="213" t="s">
        <v>135</v>
      </c>
    </row>
    <row r="138" s="2" customFormat="1" ht="37.8" customHeight="1">
      <c r="A138" s="37"/>
      <c r="B138" s="178"/>
      <c r="C138" s="179" t="s">
        <v>161</v>
      </c>
      <c r="D138" s="179" t="s">
        <v>137</v>
      </c>
      <c r="E138" s="180" t="s">
        <v>170</v>
      </c>
      <c r="F138" s="181" t="s">
        <v>171</v>
      </c>
      <c r="G138" s="182" t="s">
        <v>152</v>
      </c>
      <c r="H138" s="183">
        <v>69</v>
      </c>
      <c r="I138" s="184"/>
      <c r="J138" s="185">
        <f>ROUND(I138*H138,2)</f>
        <v>0</v>
      </c>
      <c r="K138" s="181" t="s">
        <v>141</v>
      </c>
      <c r="L138" s="38"/>
      <c r="M138" s="186" t="s">
        <v>1</v>
      </c>
      <c r="N138" s="187" t="s">
        <v>48</v>
      </c>
      <c r="O138" s="76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0" t="s">
        <v>142</v>
      </c>
      <c r="AT138" s="190" t="s">
        <v>137</v>
      </c>
      <c r="AU138" s="190" t="s">
        <v>92</v>
      </c>
      <c r="AY138" s="18" t="s">
        <v>135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8" t="s">
        <v>90</v>
      </c>
      <c r="BK138" s="191">
        <f>ROUND(I138*H138,2)</f>
        <v>0</v>
      </c>
      <c r="BL138" s="18" t="s">
        <v>142</v>
      </c>
      <c r="BM138" s="190" t="s">
        <v>311</v>
      </c>
    </row>
    <row r="139" s="2" customFormat="1">
      <c r="A139" s="37"/>
      <c r="B139" s="38"/>
      <c r="C139" s="37"/>
      <c r="D139" s="192" t="s">
        <v>144</v>
      </c>
      <c r="E139" s="37"/>
      <c r="F139" s="193" t="s">
        <v>173</v>
      </c>
      <c r="G139" s="37"/>
      <c r="H139" s="37"/>
      <c r="I139" s="194"/>
      <c r="J139" s="37"/>
      <c r="K139" s="37"/>
      <c r="L139" s="38"/>
      <c r="M139" s="195"/>
      <c r="N139" s="196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144</v>
      </c>
      <c r="AU139" s="18" t="s">
        <v>92</v>
      </c>
    </row>
    <row r="140" s="13" customFormat="1">
      <c r="A140" s="13"/>
      <c r="B140" s="197"/>
      <c r="C140" s="13"/>
      <c r="D140" s="192" t="s">
        <v>146</v>
      </c>
      <c r="E140" s="198" t="s">
        <v>1</v>
      </c>
      <c r="F140" s="199" t="s">
        <v>174</v>
      </c>
      <c r="G140" s="13"/>
      <c r="H140" s="198" t="s">
        <v>1</v>
      </c>
      <c r="I140" s="200"/>
      <c r="J140" s="13"/>
      <c r="K140" s="13"/>
      <c r="L140" s="197"/>
      <c r="M140" s="201"/>
      <c r="N140" s="202"/>
      <c r="O140" s="202"/>
      <c r="P140" s="202"/>
      <c r="Q140" s="202"/>
      <c r="R140" s="202"/>
      <c r="S140" s="202"/>
      <c r="T140" s="20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8" t="s">
        <v>146</v>
      </c>
      <c r="AU140" s="198" t="s">
        <v>92</v>
      </c>
      <c r="AV140" s="13" t="s">
        <v>90</v>
      </c>
      <c r="AW140" s="13" t="s">
        <v>36</v>
      </c>
      <c r="AX140" s="13" t="s">
        <v>83</v>
      </c>
      <c r="AY140" s="198" t="s">
        <v>135</v>
      </c>
    </row>
    <row r="141" s="14" customFormat="1">
      <c r="A141" s="14"/>
      <c r="B141" s="204"/>
      <c r="C141" s="14"/>
      <c r="D141" s="192" t="s">
        <v>146</v>
      </c>
      <c r="E141" s="205" t="s">
        <v>1</v>
      </c>
      <c r="F141" s="206" t="s">
        <v>312</v>
      </c>
      <c r="G141" s="14"/>
      <c r="H141" s="207">
        <v>69</v>
      </c>
      <c r="I141" s="208"/>
      <c r="J141" s="14"/>
      <c r="K141" s="14"/>
      <c r="L141" s="204"/>
      <c r="M141" s="209"/>
      <c r="N141" s="210"/>
      <c r="O141" s="210"/>
      <c r="P141" s="210"/>
      <c r="Q141" s="210"/>
      <c r="R141" s="210"/>
      <c r="S141" s="210"/>
      <c r="T141" s="21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5" t="s">
        <v>146</v>
      </c>
      <c r="AU141" s="205" t="s">
        <v>92</v>
      </c>
      <c r="AV141" s="14" t="s">
        <v>92</v>
      </c>
      <c r="AW141" s="14" t="s">
        <v>36</v>
      </c>
      <c r="AX141" s="14" t="s">
        <v>83</v>
      </c>
      <c r="AY141" s="205" t="s">
        <v>135</v>
      </c>
    </row>
    <row r="142" s="15" customFormat="1">
      <c r="A142" s="15"/>
      <c r="B142" s="212"/>
      <c r="C142" s="15"/>
      <c r="D142" s="192" t="s">
        <v>146</v>
      </c>
      <c r="E142" s="213" t="s">
        <v>1</v>
      </c>
      <c r="F142" s="214" t="s">
        <v>149</v>
      </c>
      <c r="G142" s="15"/>
      <c r="H142" s="215">
        <v>69</v>
      </c>
      <c r="I142" s="216"/>
      <c r="J142" s="15"/>
      <c r="K142" s="15"/>
      <c r="L142" s="212"/>
      <c r="M142" s="217"/>
      <c r="N142" s="218"/>
      <c r="O142" s="218"/>
      <c r="P142" s="218"/>
      <c r="Q142" s="218"/>
      <c r="R142" s="218"/>
      <c r="S142" s="218"/>
      <c r="T142" s="21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13" t="s">
        <v>146</v>
      </c>
      <c r="AU142" s="213" t="s">
        <v>92</v>
      </c>
      <c r="AV142" s="15" t="s">
        <v>142</v>
      </c>
      <c r="AW142" s="15" t="s">
        <v>36</v>
      </c>
      <c r="AX142" s="15" t="s">
        <v>90</v>
      </c>
      <c r="AY142" s="213" t="s">
        <v>135</v>
      </c>
    </row>
    <row r="143" s="2" customFormat="1" ht="16.5" customHeight="1">
      <c r="A143" s="37"/>
      <c r="B143" s="178"/>
      <c r="C143" s="179" t="s">
        <v>142</v>
      </c>
      <c r="D143" s="179" t="s">
        <v>137</v>
      </c>
      <c r="E143" s="180" t="s">
        <v>177</v>
      </c>
      <c r="F143" s="181" t="s">
        <v>178</v>
      </c>
      <c r="G143" s="182" t="s">
        <v>152</v>
      </c>
      <c r="H143" s="183">
        <v>3</v>
      </c>
      <c r="I143" s="184"/>
      <c r="J143" s="185">
        <f>ROUND(I143*H143,2)</f>
        <v>0</v>
      </c>
      <c r="K143" s="181" t="s">
        <v>141</v>
      </c>
      <c r="L143" s="38"/>
      <c r="M143" s="186" t="s">
        <v>1</v>
      </c>
      <c r="N143" s="187" t="s">
        <v>48</v>
      </c>
      <c r="O143" s="76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0" t="s">
        <v>142</v>
      </c>
      <c r="AT143" s="190" t="s">
        <v>137</v>
      </c>
      <c r="AU143" s="190" t="s">
        <v>92</v>
      </c>
      <c r="AY143" s="18" t="s">
        <v>135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90</v>
      </c>
      <c r="BK143" s="191">
        <f>ROUND(I143*H143,2)</f>
        <v>0</v>
      </c>
      <c r="BL143" s="18" t="s">
        <v>142</v>
      </c>
      <c r="BM143" s="190" t="s">
        <v>313</v>
      </c>
    </row>
    <row r="144" s="2" customFormat="1">
      <c r="A144" s="37"/>
      <c r="B144" s="38"/>
      <c r="C144" s="37"/>
      <c r="D144" s="192" t="s">
        <v>144</v>
      </c>
      <c r="E144" s="37"/>
      <c r="F144" s="193" t="s">
        <v>180</v>
      </c>
      <c r="G144" s="37"/>
      <c r="H144" s="37"/>
      <c r="I144" s="194"/>
      <c r="J144" s="37"/>
      <c r="K144" s="37"/>
      <c r="L144" s="38"/>
      <c r="M144" s="195"/>
      <c r="N144" s="196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144</v>
      </c>
      <c r="AU144" s="18" t="s">
        <v>92</v>
      </c>
    </row>
    <row r="145" s="13" customFormat="1">
      <c r="A145" s="13"/>
      <c r="B145" s="197"/>
      <c r="C145" s="13"/>
      <c r="D145" s="192" t="s">
        <v>146</v>
      </c>
      <c r="E145" s="198" t="s">
        <v>1</v>
      </c>
      <c r="F145" s="199" t="s">
        <v>181</v>
      </c>
      <c r="G145" s="13"/>
      <c r="H145" s="198" t="s">
        <v>1</v>
      </c>
      <c r="I145" s="200"/>
      <c r="J145" s="13"/>
      <c r="K145" s="13"/>
      <c r="L145" s="197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8" t="s">
        <v>146</v>
      </c>
      <c r="AU145" s="198" t="s">
        <v>92</v>
      </c>
      <c r="AV145" s="13" t="s">
        <v>90</v>
      </c>
      <c r="AW145" s="13" t="s">
        <v>36</v>
      </c>
      <c r="AX145" s="13" t="s">
        <v>83</v>
      </c>
      <c r="AY145" s="198" t="s">
        <v>135</v>
      </c>
    </row>
    <row r="146" s="14" customFormat="1">
      <c r="A146" s="14"/>
      <c r="B146" s="204"/>
      <c r="C146" s="14"/>
      <c r="D146" s="192" t="s">
        <v>146</v>
      </c>
      <c r="E146" s="205" t="s">
        <v>1</v>
      </c>
      <c r="F146" s="206" t="s">
        <v>309</v>
      </c>
      <c r="G146" s="14"/>
      <c r="H146" s="207">
        <v>3</v>
      </c>
      <c r="I146" s="208"/>
      <c r="J146" s="14"/>
      <c r="K146" s="14"/>
      <c r="L146" s="204"/>
      <c r="M146" s="209"/>
      <c r="N146" s="210"/>
      <c r="O146" s="210"/>
      <c r="P146" s="210"/>
      <c r="Q146" s="210"/>
      <c r="R146" s="210"/>
      <c r="S146" s="210"/>
      <c r="T146" s="21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5" t="s">
        <v>146</v>
      </c>
      <c r="AU146" s="205" t="s">
        <v>92</v>
      </c>
      <c r="AV146" s="14" t="s">
        <v>92</v>
      </c>
      <c r="AW146" s="14" t="s">
        <v>36</v>
      </c>
      <c r="AX146" s="14" t="s">
        <v>83</v>
      </c>
      <c r="AY146" s="205" t="s">
        <v>135</v>
      </c>
    </row>
    <row r="147" s="15" customFormat="1">
      <c r="A147" s="15"/>
      <c r="B147" s="212"/>
      <c r="C147" s="15"/>
      <c r="D147" s="192" t="s">
        <v>146</v>
      </c>
      <c r="E147" s="213" t="s">
        <v>1</v>
      </c>
      <c r="F147" s="214" t="s">
        <v>149</v>
      </c>
      <c r="G147" s="15"/>
      <c r="H147" s="215">
        <v>3</v>
      </c>
      <c r="I147" s="216"/>
      <c r="J147" s="15"/>
      <c r="K147" s="15"/>
      <c r="L147" s="212"/>
      <c r="M147" s="217"/>
      <c r="N147" s="218"/>
      <c r="O147" s="218"/>
      <c r="P147" s="218"/>
      <c r="Q147" s="218"/>
      <c r="R147" s="218"/>
      <c r="S147" s="218"/>
      <c r="T147" s="219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13" t="s">
        <v>146</v>
      </c>
      <c r="AU147" s="213" t="s">
        <v>92</v>
      </c>
      <c r="AV147" s="15" t="s">
        <v>142</v>
      </c>
      <c r="AW147" s="15" t="s">
        <v>36</v>
      </c>
      <c r="AX147" s="15" t="s">
        <v>90</v>
      </c>
      <c r="AY147" s="213" t="s">
        <v>135</v>
      </c>
    </row>
    <row r="148" s="2" customFormat="1" ht="44.25" customHeight="1">
      <c r="A148" s="37"/>
      <c r="B148" s="178"/>
      <c r="C148" s="179" t="s">
        <v>176</v>
      </c>
      <c r="D148" s="179" t="s">
        <v>137</v>
      </c>
      <c r="E148" s="180" t="s">
        <v>184</v>
      </c>
      <c r="F148" s="181" t="s">
        <v>185</v>
      </c>
      <c r="G148" s="182" t="s">
        <v>186</v>
      </c>
      <c r="H148" s="183">
        <v>4.9500000000000002</v>
      </c>
      <c r="I148" s="184"/>
      <c r="J148" s="185">
        <f>ROUND(I148*H148,2)</f>
        <v>0</v>
      </c>
      <c r="K148" s="181" t="s">
        <v>141</v>
      </c>
      <c r="L148" s="38"/>
      <c r="M148" s="186" t="s">
        <v>1</v>
      </c>
      <c r="N148" s="187" t="s">
        <v>48</v>
      </c>
      <c r="O148" s="76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0" t="s">
        <v>142</v>
      </c>
      <c r="AT148" s="190" t="s">
        <v>137</v>
      </c>
      <c r="AU148" s="190" t="s">
        <v>92</v>
      </c>
      <c r="AY148" s="18" t="s">
        <v>135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90</v>
      </c>
      <c r="BK148" s="191">
        <f>ROUND(I148*H148,2)</f>
        <v>0</v>
      </c>
      <c r="BL148" s="18" t="s">
        <v>142</v>
      </c>
      <c r="BM148" s="190" t="s">
        <v>314</v>
      </c>
    </row>
    <row r="149" s="2" customFormat="1">
      <c r="A149" s="37"/>
      <c r="B149" s="38"/>
      <c r="C149" s="37"/>
      <c r="D149" s="192" t="s">
        <v>144</v>
      </c>
      <c r="E149" s="37"/>
      <c r="F149" s="193" t="s">
        <v>185</v>
      </c>
      <c r="G149" s="37"/>
      <c r="H149" s="37"/>
      <c r="I149" s="194"/>
      <c r="J149" s="37"/>
      <c r="K149" s="37"/>
      <c r="L149" s="38"/>
      <c r="M149" s="195"/>
      <c r="N149" s="196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144</v>
      </c>
      <c r="AU149" s="18" t="s">
        <v>92</v>
      </c>
    </row>
    <row r="150" s="13" customFormat="1">
      <c r="A150" s="13"/>
      <c r="B150" s="197"/>
      <c r="C150" s="13"/>
      <c r="D150" s="192" t="s">
        <v>146</v>
      </c>
      <c r="E150" s="198" t="s">
        <v>1</v>
      </c>
      <c r="F150" s="199" t="s">
        <v>188</v>
      </c>
      <c r="G150" s="13"/>
      <c r="H150" s="198" t="s">
        <v>1</v>
      </c>
      <c r="I150" s="200"/>
      <c r="J150" s="13"/>
      <c r="K150" s="13"/>
      <c r="L150" s="197"/>
      <c r="M150" s="201"/>
      <c r="N150" s="202"/>
      <c r="O150" s="202"/>
      <c r="P150" s="202"/>
      <c r="Q150" s="202"/>
      <c r="R150" s="202"/>
      <c r="S150" s="202"/>
      <c r="T150" s="20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8" t="s">
        <v>146</v>
      </c>
      <c r="AU150" s="198" t="s">
        <v>92</v>
      </c>
      <c r="AV150" s="13" t="s">
        <v>90</v>
      </c>
      <c r="AW150" s="13" t="s">
        <v>36</v>
      </c>
      <c r="AX150" s="13" t="s">
        <v>83</v>
      </c>
      <c r="AY150" s="198" t="s">
        <v>135</v>
      </c>
    </row>
    <row r="151" s="13" customFormat="1">
      <c r="A151" s="13"/>
      <c r="B151" s="197"/>
      <c r="C151" s="13"/>
      <c r="D151" s="192" t="s">
        <v>146</v>
      </c>
      <c r="E151" s="198" t="s">
        <v>1</v>
      </c>
      <c r="F151" s="199" t="s">
        <v>189</v>
      </c>
      <c r="G151" s="13"/>
      <c r="H151" s="198" t="s">
        <v>1</v>
      </c>
      <c r="I151" s="200"/>
      <c r="J151" s="13"/>
      <c r="K151" s="13"/>
      <c r="L151" s="197"/>
      <c r="M151" s="201"/>
      <c r="N151" s="202"/>
      <c r="O151" s="202"/>
      <c r="P151" s="202"/>
      <c r="Q151" s="202"/>
      <c r="R151" s="202"/>
      <c r="S151" s="202"/>
      <c r="T151" s="20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8" t="s">
        <v>146</v>
      </c>
      <c r="AU151" s="198" t="s">
        <v>92</v>
      </c>
      <c r="AV151" s="13" t="s">
        <v>90</v>
      </c>
      <c r="AW151" s="13" t="s">
        <v>36</v>
      </c>
      <c r="AX151" s="13" t="s">
        <v>83</v>
      </c>
      <c r="AY151" s="198" t="s">
        <v>135</v>
      </c>
    </row>
    <row r="152" s="14" customFormat="1">
      <c r="A152" s="14"/>
      <c r="B152" s="204"/>
      <c r="C152" s="14"/>
      <c r="D152" s="192" t="s">
        <v>146</v>
      </c>
      <c r="E152" s="205" t="s">
        <v>1</v>
      </c>
      <c r="F152" s="206" t="s">
        <v>315</v>
      </c>
      <c r="G152" s="14"/>
      <c r="H152" s="207">
        <v>4.9500000000000002</v>
      </c>
      <c r="I152" s="208"/>
      <c r="J152" s="14"/>
      <c r="K152" s="14"/>
      <c r="L152" s="204"/>
      <c r="M152" s="209"/>
      <c r="N152" s="210"/>
      <c r="O152" s="210"/>
      <c r="P152" s="210"/>
      <c r="Q152" s="210"/>
      <c r="R152" s="210"/>
      <c r="S152" s="210"/>
      <c r="T152" s="21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5" t="s">
        <v>146</v>
      </c>
      <c r="AU152" s="205" t="s">
        <v>92</v>
      </c>
      <c r="AV152" s="14" t="s">
        <v>92</v>
      </c>
      <c r="AW152" s="14" t="s">
        <v>36</v>
      </c>
      <c r="AX152" s="14" t="s">
        <v>83</v>
      </c>
      <c r="AY152" s="205" t="s">
        <v>135</v>
      </c>
    </row>
    <row r="153" s="15" customFormat="1">
      <c r="A153" s="15"/>
      <c r="B153" s="212"/>
      <c r="C153" s="15"/>
      <c r="D153" s="192" t="s">
        <v>146</v>
      </c>
      <c r="E153" s="213" t="s">
        <v>1</v>
      </c>
      <c r="F153" s="214" t="s">
        <v>149</v>
      </c>
      <c r="G153" s="15"/>
      <c r="H153" s="215">
        <v>4.9500000000000002</v>
      </c>
      <c r="I153" s="216"/>
      <c r="J153" s="15"/>
      <c r="K153" s="15"/>
      <c r="L153" s="212"/>
      <c r="M153" s="217"/>
      <c r="N153" s="218"/>
      <c r="O153" s="218"/>
      <c r="P153" s="218"/>
      <c r="Q153" s="218"/>
      <c r="R153" s="218"/>
      <c r="S153" s="218"/>
      <c r="T153" s="219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13" t="s">
        <v>146</v>
      </c>
      <c r="AU153" s="213" t="s">
        <v>92</v>
      </c>
      <c r="AV153" s="15" t="s">
        <v>142</v>
      </c>
      <c r="AW153" s="15" t="s">
        <v>36</v>
      </c>
      <c r="AX153" s="15" t="s">
        <v>90</v>
      </c>
      <c r="AY153" s="213" t="s">
        <v>135</v>
      </c>
    </row>
    <row r="154" s="12" customFormat="1" ht="22.8" customHeight="1">
      <c r="A154" s="12"/>
      <c r="B154" s="165"/>
      <c r="C154" s="12"/>
      <c r="D154" s="166" t="s">
        <v>82</v>
      </c>
      <c r="E154" s="176" t="s">
        <v>92</v>
      </c>
      <c r="F154" s="176" t="s">
        <v>316</v>
      </c>
      <c r="G154" s="12"/>
      <c r="H154" s="12"/>
      <c r="I154" s="168"/>
      <c r="J154" s="177">
        <f>BK154</f>
        <v>0</v>
      </c>
      <c r="K154" s="12"/>
      <c r="L154" s="165"/>
      <c r="M154" s="170"/>
      <c r="N154" s="171"/>
      <c r="O154" s="171"/>
      <c r="P154" s="172">
        <f>SUM(P155:P170)</f>
        <v>0</v>
      </c>
      <c r="Q154" s="171"/>
      <c r="R154" s="172">
        <f>SUM(R155:R170)</f>
        <v>4.9057474199999991</v>
      </c>
      <c r="S154" s="171"/>
      <c r="T154" s="173">
        <f>SUM(T155:T170)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66" t="s">
        <v>90</v>
      </c>
      <c r="AT154" s="174" t="s">
        <v>82</v>
      </c>
      <c r="AU154" s="174" t="s">
        <v>90</v>
      </c>
      <c r="AY154" s="166" t="s">
        <v>135</v>
      </c>
      <c r="BK154" s="175">
        <f>SUM(BK155:BK170)</f>
        <v>0</v>
      </c>
    </row>
    <row r="155" s="2" customFormat="1" ht="33" customHeight="1">
      <c r="A155" s="37"/>
      <c r="B155" s="178"/>
      <c r="C155" s="179" t="s">
        <v>183</v>
      </c>
      <c r="D155" s="179" t="s">
        <v>137</v>
      </c>
      <c r="E155" s="180" t="s">
        <v>317</v>
      </c>
      <c r="F155" s="181" t="s">
        <v>318</v>
      </c>
      <c r="G155" s="182" t="s">
        <v>152</v>
      </c>
      <c r="H155" s="183">
        <v>3</v>
      </c>
      <c r="I155" s="184"/>
      <c r="J155" s="185">
        <f>ROUND(I155*H155,2)</f>
        <v>0</v>
      </c>
      <c r="K155" s="181" t="s">
        <v>141</v>
      </c>
      <c r="L155" s="38"/>
      <c r="M155" s="186" t="s">
        <v>1</v>
      </c>
      <c r="N155" s="187" t="s">
        <v>48</v>
      </c>
      <c r="O155" s="76"/>
      <c r="P155" s="188">
        <f>O155*H155</f>
        <v>0</v>
      </c>
      <c r="Q155" s="188">
        <v>1.6299999999999999</v>
      </c>
      <c r="R155" s="188">
        <f>Q155*H155</f>
        <v>4.8899999999999997</v>
      </c>
      <c r="S155" s="188">
        <v>0</v>
      </c>
      <c r="T155" s="18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0" t="s">
        <v>142</v>
      </c>
      <c r="AT155" s="190" t="s">
        <v>137</v>
      </c>
      <c r="AU155" s="190" t="s">
        <v>92</v>
      </c>
      <c r="AY155" s="18" t="s">
        <v>135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90</v>
      </c>
      <c r="BK155" s="191">
        <f>ROUND(I155*H155,2)</f>
        <v>0</v>
      </c>
      <c r="BL155" s="18" t="s">
        <v>142</v>
      </c>
      <c r="BM155" s="190" t="s">
        <v>319</v>
      </c>
    </row>
    <row r="156" s="2" customFormat="1">
      <c r="A156" s="37"/>
      <c r="B156" s="38"/>
      <c r="C156" s="37"/>
      <c r="D156" s="192" t="s">
        <v>144</v>
      </c>
      <c r="E156" s="37"/>
      <c r="F156" s="193" t="s">
        <v>320</v>
      </c>
      <c r="G156" s="37"/>
      <c r="H156" s="37"/>
      <c r="I156" s="194"/>
      <c r="J156" s="37"/>
      <c r="K156" s="37"/>
      <c r="L156" s="38"/>
      <c r="M156" s="195"/>
      <c r="N156" s="196"/>
      <c r="O156" s="76"/>
      <c r="P156" s="76"/>
      <c r="Q156" s="76"/>
      <c r="R156" s="76"/>
      <c r="S156" s="76"/>
      <c r="T156" s="7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144</v>
      </c>
      <c r="AU156" s="18" t="s">
        <v>92</v>
      </c>
    </row>
    <row r="157" s="14" customFormat="1">
      <c r="A157" s="14"/>
      <c r="B157" s="204"/>
      <c r="C157" s="14"/>
      <c r="D157" s="192" t="s">
        <v>146</v>
      </c>
      <c r="E157" s="205" t="s">
        <v>1</v>
      </c>
      <c r="F157" s="206" t="s">
        <v>309</v>
      </c>
      <c r="G157" s="14"/>
      <c r="H157" s="207">
        <v>3</v>
      </c>
      <c r="I157" s="208"/>
      <c r="J157" s="14"/>
      <c r="K157" s="14"/>
      <c r="L157" s="204"/>
      <c r="M157" s="209"/>
      <c r="N157" s="210"/>
      <c r="O157" s="210"/>
      <c r="P157" s="210"/>
      <c r="Q157" s="210"/>
      <c r="R157" s="210"/>
      <c r="S157" s="210"/>
      <c r="T157" s="21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5" t="s">
        <v>146</v>
      </c>
      <c r="AU157" s="205" t="s">
        <v>92</v>
      </c>
      <c r="AV157" s="14" t="s">
        <v>92</v>
      </c>
      <c r="AW157" s="14" t="s">
        <v>36</v>
      </c>
      <c r="AX157" s="14" t="s">
        <v>83</v>
      </c>
      <c r="AY157" s="205" t="s">
        <v>135</v>
      </c>
    </row>
    <row r="158" s="15" customFormat="1">
      <c r="A158" s="15"/>
      <c r="B158" s="212"/>
      <c r="C158" s="15"/>
      <c r="D158" s="192" t="s">
        <v>146</v>
      </c>
      <c r="E158" s="213" t="s">
        <v>1</v>
      </c>
      <c r="F158" s="214" t="s">
        <v>149</v>
      </c>
      <c r="G158" s="15"/>
      <c r="H158" s="215">
        <v>3</v>
      </c>
      <c r="I158" s="216"/>
      <c r="J158" s="15"/>
      <c r="K158" s="15"/>
      <c r="L158" s="212"/>
      <c r="M158" s="217"/>
      <c r="N158" s="218"/>
      <c r="O158" s="218"/>
      <c r="P158" s="218"/>
      <c r="Q158" s="218"/>
      <c r="R158" s="218"/>
      <c r="S158" s="218"/>
      <c r="T158" s="219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13" t="s">
        <v>146</v>
      </c>
      <c r="AU158" s="213" t="s">
        <v>92</v>
      </c>
      <c r="AV158" s="15" t="s">
        <v>142</v>
      </c>
      <c r="AW158" s="15" t="s">
        <v>36</v>
      </c>
      <c r="AX158" s="15" t="s">
        <v>90</v>
      </c>
      <c r="AY158" s="213" t="s">
        <v>135</v>
      </c>
    </row>
    <row r="159" s="2" customFormat="1" ht="33" customHeight="1">
      <c r="A159" s="37"/>
      <c r="B159" s="178"/>
      <c r="C159" s="179" t="s">
        <v>191</v>
      </c>
      <c r="D159" s="179" t="s">
        <v>137</v>
      </c>
      <c r="E159" s="180" t="s">
        <v>321</v>
      </c>
      <c r="F159" s="181" t="s">
        <v>322</v>
      </c>
      <c r="G159" s="182" t="s">
        <v>140</v>
      </c>
      <c r="H159" s="183">
        <v>15.6</v>
      </c>
      <c r="I159" s="184"/>
      <c r="J159" s="185">
        <f>ROUND(I159*H159,2)</f>
        <v>0</v>
      </c>
      <c r="K159" s="181" t="s">
        <v>141</v>
      </c>
      <c r="L159" s="38"/>
      <c r="M159" s="186" t="s">
        <v>1</v>
      </c>
      <c r="N159" s="187" t="s">
        <v>48</v>
      </c>
      <c r="O159" s="76"/>
      <c r="P159" s="188">
        <f>O159*H159</f>
        <v>0</v>
      </c>
      <c r="Q159" s="188">
        <v>0.00030945000000000001</v>
      </c>
      <c r="R159" s="188">
        <f>Q159*H159</f>
        <v>0.0048274199999999998</v>
      </c>
      <c r="S159" s="188">
        <v>0</v>
      </c>
      <c r="T159" s="18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0" t="s">
        <v>142</v>
      </c>
      <c r="AT159" s="190" t="s">
        <v>137</v>
      </c>
      <c r="AU159" s="190" t="s">
        <v>92</v>
      </c>
      <c r="AY159" s="18" t="s">
        <v>135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8" t="s">
        <v>90</v>
      </c>
      <c r="BK159" s="191">
        <f>ROUND(I159*H159,2)</f>
        <v>0</v>
      </c>
      <c r="BL159" s="18" t="s">
        <v>142</v>
      </c>
      <c r="BM159" s="190" t="s">
        <v>323</v>
      </c>
    </row>
    <row r="160" s="2" customFormat="1">
      <c r="A160" s="37"/>
      <c r="B160" s="38"/>
      <c r="C160" s="37"/>
      <c r="D160" s="192" t="s">
        <v>144</v>
      </c>
      <c r="E160" s="37"/>
      <c r="F160" s="193" t="s">
        <v>324</v>
      </c>
      <c r="G160" s="37"/>
      <c r="H160" s="37"/>
      <c r="I160" s="194"/>
      <c r="J160" s="37"/>
      <c r="K160" s="37"/>
      <c r="L160" s="38"/>
      <c r="M160" s="195"/>
      <c r="N160" s="196"/>
      <c r="O160" s="76"/>
      <c r="P160" s="76"/>
      <c r="Q160" s="76"/>
      <c r="R160" s="76"/>
      <c r="S160" s="76"/>
      <c r="T160" s="7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144</v>
      </c>
      <c r="AU160" s="18" t="s">
        <v>92</v>
      </c>
    </row>
    <row r="161" s="13" customFormat="1">
      <c r="A161" s="13"/>
      <c r="B161" s="197"/>
      <c r="C161" s="13"/>
      <c r="D161" s="192" t="s">
        <v>146</v>
      </c>
      <c r="E161" s="198" t="s">
        <v>1</v>
      </c>
      <c r="F161" s="199" t="s">
        <v>308</v>
      </c>
      <c r="G161" s="13"/>
      <c r="H161" s="198" t="s">
        <v>1</v>
      </c>
      <c r="I161" s="200"/>
      <c r="J161" s="13"/>
      <c r="K161" s="13"/>
      <c r="L161" s="197"/>
      <c r="M161" s="201"/>
      <c r="N161" s="202"/>
      <c r="O161" s="202"/>
      <c r="P161" s="202"/>
      <c r="Q161" s="202"/>
      <c r="R161" s="202"/>
      <c r="S161" s="202"/>
      <c r="T161" s="20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8" t="s">
        <v>146</v>
      </c>
      <c r="AU161" s="198" t="s">
        <v>92</v>
      </c>
      <c r="AV161" s="13" t="s">
        <v>90</v>
      </c>
      <c r="AW161" s="13" t="s">
        <v>36</v>
      </c>
      <c r="AX161" s="13" t="s">
        <v>83</v>
      </c>
      <c r="AY161" s="198" t="s">
        <v>135</v>
      </c>
    </row>
    <row r="162" s="14" customFormat="1">
      <c r="A162" s="14"/>
      <c r="B162" s="204"/>
      <c r="C162" s="14"/>
      <c r="D162" s="192" t="s">
        <v>146</v>
      </c>
      <c r="E162" s="205" t="s">
        <v>1</v>
      </c>
      <c r="F162" s="206" t="s">
        <v>325</v>
      </c>
      <c r="G162" s="14"/>
      <c r="H162" s="207">
        <v>4.7999999999999998</v>
      </c>
      <c r="I162" s="208"/>
      <c r="J162" s="14"/>
      <c r="K162" s="14"/>
      <c r="L162" s="204"/>
      <c r="M162" s="209"/>
      <c r="N162" s="210"/>
      <c r="O162" s="210"/>
      <c r="P162" s="210"/>
      <c r="Q162" s="210"/>
      <c r="R162" s="210"/>
      <c r="S162" s="210"/>
      <c r="T162" s="21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5" t="s">
        <v>146</v>
      </c>
      <c r="AU162" s="205" t="s">
        <v>92</v>
      </c>
      <c r="AV162" s="14" t="s">
        <v>92</v>
      </c>
      <c r="AW162" s="14" t="s">
        <v>36</v>
      </c>
      <c r="AX162" s="14" t="s">
        <v>83</v>
      </c>
      <c r="AY162" s="205" t="s">
        <v>135</v>
      </c>
    </row>
    <row r="163" s="14" customFormat="1">
      <c r="A163" s="14"/>
      <c r="B163" s="204"/>
      <c r="C163" s="14"/>
      <c r="D163" s="192" t="s">
        <v>146</v>
      </c>
      <c r="E163" s="205" t="s">
        <v>1</v>
      </c>
      <c r="F163" s="206" t="s">
        <v>326</v>
      </c>
      <c r="G163" s="14"/>
      <c r="H163" s="207">
        <v>10.800000000000001</v>
      </c>
      <c r="I163" s="208"/>
      <c r="J163" s="14"/>
      <c r="K163" s="14"/>
      <c r="L163" s="204"/>
      <c r="M163" s="209"/>
      <c r="N163" s="210"/>
      <c r="O163" s="210"/>
      <c r="P163" s="210"/>
      <c r="Q163" s="210"/>
      <c r="R163" s="210"/>
      <c r="S163" s="210"/>
      <c r="T163" s="21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5" t="s">
        <v>146</v>
      </c>
      <c r="AU163" s="205" t="s">
        <v>92</v>
      </c>
      <c r="AV163" s="14" t="s">
        <v>92</v>
      </c>
      <c r="AW163" s="14" t="s">
        <v>36</v>
      </c>
      <c r="AX163" s="14" t="s">
        <v>83</v>
      </c>
      <c r="AY163" s="205" t="s">
        <v>135</v>
      </c>
    </row>
    <row r="164" s="15" customFormat="1">
      <c r="A164" s="15"/>
      <c r="B164" s="212"/>
      <c r="C164" s="15"/>
      <c r="D164" s="192" t="s">
        <v>146</v>
      </c>
      <c r="E164" s="213" t="s">
        <v>1</v>
      </c>
      <c r="F164" s="214" t="s">
        <v>149</v>
      </c>
      <c r="G164" s="15"/>
      <c r="H164" s="215">
        <v>15.600000000000001</v>
      </c>
      <c r="I164" s="216"/>
      <c r="J164" s="15"/>
      <c r="K164" s="15"/>
      <c r="L164" s="212"/>
      <c r="M164" s="217"/>
      <c r="N164" s="218"/>
      <c r="O164" s="218"/>
      <c r="P164" s="218"/>
      <c r="Q164" s="218"/>
      <c r="R164" s="218"/>
      <c r="S164" s="218"/>
      <c r="T164" s="219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13" t="s">
        <v>146</v>
      </c>
      <c r="AU164" s="213" t="s">
        <v>92</v>
      </c>
      <c r="AV164" s="15" t="s">
        <v>142</v>
      </c>
      <c r="AW164" s="15" t="s">
        <v>36</v>
      </c>
      <c r="AX164" s="15" t="s">
        <v>90</v>
      </c>
      <c r="AY164" s="213" t="s">
        <v>135</v>
      </c>
    </row>
    <row r="165" s="2" customFormat="1" ht="24.15" customHeight="1">
      <c r="A165" s="37"/>
      <c r="B165" s="178"/>
      <c r="C165" s="220" t="s">
        <v>196</v>
      </c>
      <c r="D165" s="220" t="s">
        <v>243</v>
      </c>
      <c r="E165" s="221" t="s">
        <v>327</v>
      </c>
      <c r="F165" s="222" t="s">
        <v>328</v>
      </c>
      <c r="G165" s="223" t="s">
        <v>140</v>
      </c>
      <c r="H165" s="224">
        <v>15.6</v>
      </c>
      <c r="I165" s="225"/>
      <c r="J165" s="226">
        <f>ROUND(I165*H165,2)</f>
        <v>0</v>
      </c>
      <c r="K165" s="222" t="s">
        <v>141</v>
      </c>
      <c r="L165" s="227"/>
      <c r="M165" s="228" t="s">
        <v>1</v>
      </c>
      <c r="N165" s="229" t="s">
        <v>48</v>
      </c>
      <c r="O165" s="76"/>
      <c r="P165" s="188">
        <f>O165*H165</f>
        <v>0</v>
      </c>
      <c r="Q165" s="188">
        <v>0.00069999999999999999</v>
      </c>
      <c r="R165" s="188">
        <f>Q165*H165</f>
        <v>0.010919999999999999</v>
      </c>
      <c r="S165" s="188">
        <v>0</v>
      </c>
      <c r="T165" s="18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0" t="s">
        <v>196</v>
      </c>
      <c r="AT165" s="190" t="s">
        <v>243</v>
      </c>
      <c r="AU165" s="190" t="s">
        <v>92</v>
      </c>
      <c r="AY165" s="18" t="s">
        <v>135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90</v>
      </c>
      <c r="BK165" s="191">
        <f>ROUND(I165*H165,2)</f>
        <v>0</v>
      </c>
      <c r="BL165" s="18" t="s">
        <v>142</v>
      </c>
      <c r="BM165" s="190" t="s">
        <v>329</v>
      </c>
    </row>
    <row r="166" s="2" customFormat="1">
      <c r="A166" s="37"/>
      <c r="B166" s="38"/>
      <c r="C166" s="37"/>
      <c r="D166" s="192" t="s">
        <v>144</v>
      </c>
      <c r="E166" s="37"/>
      <c r="F166" s="193" t="s">
        <v>328</v>
      </c>
      <c r="G166" s="37"/>
      <c r="H166" s="37"/>
      <c r="I166" s="194"/>
      <c r="J166" s="37"/>
      <c r="K166" s="37"/>
      <c r="L166" s="38"/>
      <c r="M166" s="195"/>
      <c r="N166" s="196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144</v>
      </c>
      <c r="AU166" s="18" t="s">
        <v>92</v>
      </c>
    </row>
    <row r="167" s="13" customFormat="1">
      <c r="A167" s="13"/>
      <c r="B167" s="197"/>
      <c r="C167" s="13"/>
      <c r="D167" s="192" t="s">
        <v>146</v>
      </c>
      <c r="E167" s="198" t="s">
        <v>1</v>
      </c>
      <c r="F167" s="199" t="s">
        <v>308</v>
      </c>
      <c r="G167" s="13"/>
      <c r="H167" s="198" t="s">
        <v>1</v>
      </c>
      <c r="I167" s="200"/>
      <c r="J167" s="13"/>
      <c r="K167" s="13"/>
      <c r="L167" s="197"/>
      <c r="M167" s="201"/>
      <c r="N167" s="202"/>
      <c r="O167" s="202"/>
      <c r="P167" s="202"/>
      <c r="Q167" s="202"/>
      <c r="R167" s="202"/>
      <c r="S167" s="202"/>
      <c r="T167" s="20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8" t="s">
        <v>146</v>
      </c>
      <c r="AU167" s="198" t="s">
        <v>92</v>
      </c>
      <c r="AV167" s="13" t="s">
        <v>90</v>
      </c>
      <c r="AW167" s="13" t="s">
        <v>36</v>
      </c>
      <c r="AX167" s="13" t="s">
        <v>83</v>
      </c>
      <c r="AY167" s="198" t="s">
        <v>135</v>
      </c>
    </row>
    <row r="168" s="14" customFormat="1">
      <c r="A168" s="14"/>
      <c r="B168" s="204"/>
      <c r="C168" s="14"/>
      <c r="D168" s="192" t="s">
        <v>146</v>
      </c>
      <c r="E168" s="205" t="s">
        <v>1</v>
      </c>
      <c r="F168" s="206" t="s">
        <v>325</v>
      </c>
      <c r="G168" s="14"/>
      <c r="H168" s="207">
        <v>4.7999999999999998</v>
      </c>
      <c r="I168" s="208"/>
      <c r="J168" s="14"/>
      <c r="K168" s="14"/>
      <c r="L168" s="204"/>
      <c r="M168" s="209"/>
      <c r="N168" s="210"/>
      <c r="O168" s="210"/>
      <c r="P168" s="210"/>
      <c r="Q168" s="210"/>
      <c r="R168" s="210"/>
      <c r="S168" s="210"/>
      <c r="T168" s="21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5" t="s">
        <v>146</v>
      </c>
      <c r="AU168" s="205" t="s">
        <v>92</v>
      </c>
      <c r="AV168" s="14" t="s">
        <v>92</v>
      </c>
      <c r="AW168" s="14" t="s">
        <v>36</v>
      </c>
      <c r="AX168" s="14" t="s">
        <v>83</v>
      </c>
      <c r="AY168" s="205" t="s">
        <v>135</v>
      </c>
    </row>
    <row r="169" s="14" customFormat="1">
      <c r="A169" s="14"/>
      <c r="B169" s="204"/>
      <c r="C169" s="14"/>
      <c r="D169" s="192" t="s">
        <v>146</v>
      </c>
      <c r="E169" s="205" t="s">
        <v>1</v>
      </c>
      <c r="F169" s="206" t="s">
        <v>326</v>
      </c>
      <c r="G169" s="14"/>
      <c r="H169" s="207">
        <v>10.800000000000001</v>
      </c>
      <c r="I169" s="208"/>
      <c r="J169" s="14"/>
      <c r="K169" s="14"/>
      <c r="L169" s="204"/>
      <c r="M169" s="209"/>
      <c r="N169" s="210"/>
      <c r="O169" s="210"/>
      <c r="P169" s="210"/>
      <c r="Q169" s="210"/>
      <c r="R169" s="210"/>
      <c r="S169" s="210"/>
      <c r="T169" s="21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5" t="s">
        <v>146</v>
      </c>
      <c r="AU169" s="205" t="s">
        <v>92</v>
      </c>
      <c r="AV169" s="14" t="s">
        <v>92</v>
      </c>
      <c r="AW169" s="14" t="s">
        <v>36</v>
      </c>
      <c r="AX169" s="14" t="s">
        <v>83</v>
      </c>
      <c r="AY169" s="205" t="s">
        <v>135</v>
      </c>
    </row>
    <row r="170" s="15" customFormat="1">
      <c r="A170" s="15"/>
      <c r="B170" s="212"/>
      <c r="C170" s="15"/>
      <c r="D170" s="192" t="s">
        <v>146</v>
      </c>
      <c r="E170" s="213" t="s">
        <v>1</v>
      </c>
      <c r="F170" s="214" t="s">
        <v>149</v>
      </c>
      <c r="G170" s="15"/>
      <c r="H170" s="215">
        <v>15.600000000000001</v>
      </c>
      <c r="I170" s="216"/>
      <c r="J170" s="15"/>
      <c r="K170" s="15"/>
      <c r="L170" s="212"/>
      <c r="M170" s="217"/>
      <c r="N170" s="218"/>
      <c r="O170" s="218"/>
      <c r="P170" s="218"/>
      <c r="Q170" s="218"/>
      <c r="R170" s="218"/>
      <c r="S170" s="218"/>
      <c r="T170" s="219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13" t="s">
        <v>146</v>
      </c>
      <c r="AU170" s="213" t="s">
        <v>92</v>
      </c>
      <c r="AV170" s="15" t="s">
        <v>142</v>
      </c>
      <c r="AW170" s="15" t="s">
        <v>36</v>
      </c>
      <c r="AX170" s="15" t="s">
        <v>90</v>
      </c>
      <c r="AY170" s="213" t="s">
        <v>135</v>
      </c>
    </row>
    <row r="171" s="12" customFormat="1" ht="22.8" customHeight="1">
      <c r="A171" s="12"/>
      <c r="B171" s="165"/>
      <c r="C171" s="12"/>
      <c r="D171" s="166" t="s">
        <v>82</v>
      </c>
      <c r="E171" s="176" t="s">
        <v>196</v>
      </c>
      <c r="F171" s="176" t="s">
        <v>330</v>
      </c>
      <c r="G171" s="12"/>
      <c r="H171" s="12"/>
      <c r="I171" s="168"/>
      <c r="J171" s="177">
        <f>BK171</f>
        <v>0</v>
      </c>
      <c r="K171" s="12"/>
      <c r="L171" s="165"/>
      <c r="M171" s="170"/>
      <c r="N171" s="171"/>
      <c r="O171" s="171"/>
      <c r="P171" s="172">
        <f>SUM(P172:P176)</f>
        <v>0</v>
      </c>
      <c r="Q171" s="171"/>
      <c r="R171" s="172">
        <f>SUM(R172:R176)</f>
        <v>0.54781000000000002</v>
      </c>
      <c r="S171" s="171"/>
      <c r="T171" s="173">
        <f>SUM(T172:T176)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66" t="s">
        <v>90</v>
      </c>
      <c r="AT171" s="174" t="s">
        <v>82</v>
      </c>
      <c r="AU171" s="174" t="s">
        <v>90</v>
      </c>
      <c r="AY171" s="166" t="s">
        <v>135</v>
      </c>
      <c r="BK171" s="175">
        <f>SUM(BK172:BK176)</f>
        <v>0</v>
      </c>
    </row>
    <row r="172" s="2" customFormat="1" ht="16.5" customHeight="1">
      <c r="A172" s="37"/>
      <c r="B172" s="178"/>
      <c r="C172" s="179" t="s">
        <v>199</v>
      </c>
      <c r="D172" s="179" t="s">
        <v>137</v>
      </c>
      <c r="E172" s="180" t="s">
        <v>331</v>
      </c>
      <c r="F172" s="181" t="s">
        <v>332</v>
      </c>
      <c r="G172" s="182" t="s">
        <v>333</v>
      </c>
      <c r="H172" s="183">
        <v>5</v>
      </c>
      <c r="I172" s="184"/>
      <c r="J172" s="185">
        <f>ROUND(I172*H172,2)</f>
        <v>0</v>
      </c>
      <c r="K172" s="181" t="s">
        <v>141</v>
      </c>
      <c r="L172" s="38"/>
      <c r="M172" s="186" t="s">
        <v>1</v>
      </c>
      <c r="N172" s="187" t="s">
        <v>48</v>
      </c>
      <c r="O172" s="76"/>
      <c r="P172" s="188">
        <f>O172*H172</f>
        <v>0</v>
      </c>
      <c r="Q172" s="188">
        <v>0.10956200000000001</v>
      </c>
      <c r="R172" s="188">
        <f>Q172*H172</f>
        <v>0.54781000000000002</v>
      </c>
      <c r="S172" s="188">
        <v>0</v>
      </c>
      <c r="T172" s="18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0" t="s">
        <v>142</v>
      </c>
      <c r="AT172" s="190" t="s">
        <v>137</v>
      </c>
      <c r="AU172" s="190" t="s">
        <v>92</v>
      </c>
      <c r="AY172" s="18" t="s">
        <v>135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8" t="s">
        <v>90</v>
      </c>
      <c r="BK172" s="191">
        <f>ROUND(I172*H172,2)</f>
        <v>0</v>
      </c>
      <c r="BL172" s="18" t="s">
        <v>142</v>
      </c>
      <c r="BM172" s="190" t="s">
        <v>334</v>
      </c>
    </row>
    <row r="173" s="2" customFormat="1">
      <c r="A173" s="37"/>
      <c r="B173" s="38"/>
      <c r="C173" s="37"/>
      <c r="D173" s="192" t="s">
        <v>144</v>
      </c>
      <c r="E173" s="37"/>
      <c r="F173" s="193" t="s">
        <v>335</v>
      </c>
      <c r="G173" s="37"/>
      <c r="H173" s="37"/>
      <c r="I173" s="194"/>
      <c r="J173" s="37"/>
      <c r="K173" s="37"/>
      <c r="L173" s="38"/>
      <c r="M173" s="195"/>
      <c r="N173" s="196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144</v>
      </c>
      <c r="AU173" s="18" t="s">
        <v>92</v>
      </c>
    </row>
    <row r="174" s="13" customFormat="1">
      <c r="A174" s="13"/>
      <c r="B174" s="197"/>
      <c r="C174" s="13"/>
      <c r="D174" s="192" t="s">
        <v>146</v>
      </c>
      <c r="E174" s="198" t="s">
        <v>1</v>
      </c>
      <c r="F174" s="199" t="s">
        <v>336</v>
      </c>
      <c r="G174" s="13"/>
      <c r="H174" s="198" t="s">
        <v>1</v>
      </c>
      <c r="I174" s="200"/>
      <c r="J174" s="13"/>
      <c r="K174" s="13"/>
      <c r="L174" s="197"/>
      <c r="M174" s="201"/>
      <c r="N174" s="202"/>
      <c r="O174" s="202"/>
      <c r="P174" s="202"/>
      <c r="Q174" s="202"/>
      <c r="R174" s="202"/>
      <c r="S174" s="202"/>
      <c r="T174" s="20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8" t="s">
        <v>146</v>
      </c>
      <c r="AU174" s="198" t="s">
        <v>92</v>
      </c>
      <c r="AV174" s="13" t="s">
        <v>90</v>
      </c>
      <c r="AW174" s="13" t="s">
        <v>36</v>
      </c>
      <c r="AX174" s="13" t="s">
        <v>83</v>
      </c>
      <c r="AY174" s="198" t="s">
        <v>135</v>
      </c>
    </row>
    <row r="175" s="14" customFormat="1">
      <c r="A175" s="14"/>
      <c r="B175" s="204"/>
      <c r="C175" s="14"/>
      <c r="D175" s="192" t="s">
        <v>146</v>
      </c>
      <c r="E175" s="205" t="s">
        <v>1</v>
      </c>
      <c r="F175" s="206" t="s">
        <v>176</v>
      </c>
      <c r="G175" s="14"/>
      <c r="H175" s="207">
        <v>5</v>
      </c>
      <c r="I175" s="208"/>
      <c r="J175" s="14"/>
      <c r="K175" s="14"/>
      <c r="L175" s="204"/>
      <c r="M175" s="209"/>
      <c r="N175" s="210"/>
      <c r="O175" s="210"/>
      <c r="P175" s="210"/>
      <c r="Q175" s="210"/>
      <c r="R175" s="210"/>
      <c r="S175" s="210"/>
      <c r="T175" s="21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5" t="s">
        <v>146</v>
      </c>
      <c r="AU175" s="205" t="s">
        <v>92</v>
      </c>
      <c r="AV175" s="14" t="s">
        <v>92</v>
      </c>
      <c r="AW175" s="14" t="s">
        <v>36</v>
      </c>
      <c r="AX175" s="14" t="s">
        <v>83</v>
      </c>
      <c r="AY175" s="205" t="s">
        <v>135</v>
      </c>
    </row>
    <row r="176" s="15" customFormat="1">
      <c r="A176" s="15"/>
      <c r="B176" s="212"/>
      <c r="C176" s="15"/>
      <c r="D176" s="192" t="s">
        <v>146</v>
      </c>
      <c r="E176" s="213" t="s">
        <v>1</v>
      </c>
      <c r="F176" s="214" t="s">
        <v>149</v>
      </c>
      <c r="G176" s="15"/>
      <c r="H176" s="215">
        <v>5</v>
      </c>
      <c r="I176" s="216"/>
      <c r="J176" s="15"/>
      <c r="K176" s="15"/>
      <c r="L176" s="212"/>
      <c r="M176" s="217"/>
      <c r="N176" s="218"/>
      <c r="O176" s="218"/>
      <c r="P176" s="218"/>
      <c r="Q176" s="218"/>
      <c r="R176" s="218"/>
      <c r="S176" s="218"/>
      <c r="T176" s="21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13" t="s">
        <v>146</v>
      </c>
      <c r="AU176" s="213" t="s">
        <v>92</v>
      </c>
      <c r="AV176" s="15" t="s">
        <v>142</v>
      </c>
      <c r="AW176" s="15" t="s">
        <v>36</v>
      </c>
      <c r="AX176" s="15" t="s">
        <v>90</v>
      </c>
      <c r="AY176" s="213" t="s">
        <v>135</v>
      </c>
    </row>
    <row r="177" s="12" customFormat="1" ht="22.8" customHeight="1">
      <c r="A177" s="12"/>
      <c r="B177" s="165"/>
      <c r="C177" s="12"/>
      <c r="D177" s="166" t="s">
        <v>82</v>
      </c>
      <c r="E177" s="176" t="s">
        <v>275</v>
      </c>
      <c r="F177" s="176" t="s">
        <v>276</v>
      </c>
      <c r="G177" s="12"/>
      <c r="H177" s="12"/>
      <c r="I177" s="168"/>
      <c r="J177" s="177">
        <f>BK177</f>
        <v>0</v>
      </c>
      <c r="K177" s="12"/>
      <c r="L177" s="165"/>
      <c r="M177" s="170"/>
      <c r="N177" s="171"/>
      <c r="O177" s="171"/>
      <c r="P177" s="172">
        <f>SUM(P178:P182)</f>
        <v>0</v>
      </c>
      <c r="Q177" s="171"/>
      <c r="R177" s="172">
        <f>SUM(R178:R182)</f>
        <v>0</v>
      </c>
      <c r="S177" s="171"/>
      <c r="T177" s="173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66" t="s">
        <v>90</v>
      </c>
      <c r="AT177" s="174" t="s">
        <v>82</v>
      </c>
      <c r="AU177" s="174" t="s">
        <v>90</v>
      </c>
      <c r="AY177" s="166" t="s">
        <v>135</v>
      </c>
      <c r="BK177" s="175">
        <f>SUM(BK178:BK182)</f>
        <v>0</v>
      </c>
    </row>
    <row r="178" s="2" customFormat="1" ht="16.5" customHeight="1">
      <c r="A178" s="37"/>
      <c r="B178" s="178"/>
      <c r="C178" s="179" t="s">
        <v>203</v>
      </c>
      <c r="D178" s="179" t="s">
        <v>137</v>
      </c>
      <c r="E178" s="180" t="s">
        <v>337</v>
      </c>
      <c r="F178" s="181" t="s">
        <v>338</v>
      </c>
      <c r="G178" s="182" t="s">
        <v>339</v>
      </c>
      <c r="H178" s="183">
        <v>1</v>
      </c>
      <c r="I178" s="184"/>
      <c r="J178" s="185">
        <f>ROUND(I178*H178,2)</f>
        <v>0</v>
      </c>
      <c r="K178" s="181" t="s">
        <v>1</v>
      </c>
      <c r="L178" s="38"/>
      <c r="M178" s="186" t="s">
        <v>1</v>
      </c>
      <c r="N178" s="187" t="s">
        <v>48</v>
      </c>
      <c r="O178" s="76"/>
      <c r="P178" s="188">
        <f>O178*H178</f>
        <v>0</v>
      </c>
      <c r="Q178" s="188">
        <v>0</v>
      </c>
      <c r="R178" s="188">
        <f>Q178*H178</f>
        <v>0</v>
      </c>
      <c r="S178" s="188">
        <v>0</v>
      </c>
      <c r="T178" s="18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0" t="s">
        <v>142</v>
      </c>
      <c r="AT178" s="190" t="s">
        <v>137</v>
      </c>
      <c r="AU178" s="190" t="s">
        <v>92</v>
      </c>
      <c r="AY178" s="18" t="s">
        <v>135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8" t="s">
        <v>90</v>
      </c>
      <c r="BK178" s="191">
        <f>ROUND(I178*H178,2)</f>
        <v>0</v>
      </c>
      <c r="BL178" s="18" t="s">
        <v>142</v>
      </c>
      <c r="BM178" s="190" t="s">
        <v>340</v>
      </c>
    </row>
    <row r="179" s="2" customFormat="1">
      <c r="A179" s="37"/>
      <c r="B179" s="38"/>
      <c r="C179" s="37"/>
      <c r="D179" s="192" t="s">
        <v>144</v>
      </c>
      <c r="E179" s="37"/>
      <c r="F179" s="193" t="s">
        <v>341</v>
      </c>
      <c r="G179" s="37"/>
      <c r="H179" s="37"/>
      <c r="I179" s="194"/>
      <c r="J179" s="37"/>
      <c r="K179" s="37"/>
      <c r="L179" s="38"/>
      <c r="M179" s="195"/>
      <c r="N179" s="196"/>
      <c r="O179" s="76"/>
      <c r="P179" s="76"/>
      <c r="Q179" s="76"/>
      <c r="R179" s="76"/>
      <c r="S179" s="76"/>
      <c r="T179" s="7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144</v>
      </c>
      <c r="AU179" s="18" t="s">
        <v>92</v>
      </c>
    </row>
    <row r="180" s="13" customFormat="1">
      <c r="A180" s="13"/>
      <c r="B180" s="197"/>
      <c r="C180" s="13"/>
      <c r="D180" s="192" t="s">
        <v>146</v>
      </c>
      <c r="E180" s="198" t="s">
        <v>1</v>
      </c>
      <c r="F180" s="199" t="s">
        <v>338</v>
      </c>
      <c r="G180" s="13"/>
      <c r="H180" s="198" t="s">
        <v>1</v>
      </c>
      <c r="I180" s="200"/>
      <c r="J180" s="13"/>
      <c r="K180" s="13"/>
      <c r="L180" s="197"/>
      <c r="M180" s="201"/>
      <c r="N180" s="202"/>
      <c r="O180" s="202"/>
      <c r="P180" s="202"/>
      <c r="Q180" s="202"/>
      <c r="R180" s="202"/>
      <c r="S180" s="202"/>
      <c r="T180" s="20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8" t="s">
        <v>146</v>
      </c>
      <c r="AU180" s="198" t="s">
        <v>92</v>
      </c>
      <c r="AV180" s="13" t="s">
        <v>90</v>
      </c>
      <c r="AW180" s="13" t="s">
        <v>36</v>
      </c>
      <c r="AX180" s="13" t="s">
        <v>83</v>
      </c>
      <c r="AY180" s="198" t="s">
        <v>135</v>
      </c>
    </row>
    <row r="181" s="14" customFormat="1">
      <c r="A181" s="14"/>
      <c r="B181" s="204"/>
      <c r="C181" s="14"/>
      <c r="D181" s="192" t="s">
        <v>146</v>
      </c>
      <c r="E181" s="205" t="s">
        <v>1</v>
      </c>
      <c r="F181" s="206" t="s">
        <v>90</v>
      </c>
      <c r="G181" s="14"/>
      <c r="H181" s="207">
        <v>1</v>
      </c>
      <c r="I181" s="208"/>
      <c r="J181" s="14"/>
      <c r="K181" s="14"/>
      <c r="L181" s="204"/>
      <c r="M181" s="209"/>
      <c r="N181" s="210"/>
      <c r="O181" s="210"/>
      <c r="P181" s="210"/>
      <c r="Q181" s="210"/>
      <c r="R181" s="210"/>
      <c r="S181" s="210"/>
      <c r="T181" s="21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5" t="s">
        <v>146</v>
      </c>
      <c r="AU181" s="205" t="s">
        <v>92</v>
      </c>
      <c r="AV181" s="14" t="s">
        <v>92</v>
      </c>
      <c r="AW181" s="14" t="s">
        <v>36</v>
      </c>
      <c r="AX181" s="14" t="s">
        <v>83</v>
      </c>
      <c r="AY181" s="205" t="s">
        <v>135</v>
      </c>
    </row>
    <row r="182" s="15" customFormat="1">
      <c r="A182" s="15"/>
      <c r="B182" s="212"/>
      <c r="C182" s="15"/>
      <c r="D182" s="192" t="s">
        <v>146</v>
      </c>
      <c r="E182" s="213" t="s">
        <v>1</v>
      </c>
      <c r="F182" s="214" t="s">
        <v>149</v>
      </c>
      <c r="G182" s="15"/>
      <c r="H182" s="215">
        <v>1</v>
      </c>
      <c r="I182" s="216"/>
      <c r="J182" s="15"/>
      <c r="K182" s="15"/>
      <c r="L182" s="212"/>
      <c r="M182" s="230"/>
      <c r="N182" s="231"/>
      <c r="O182" s="231"/>
      <c r="P182" s="231"/>
      <c r="Q182" s="231"/>
      <c r="R182" s="231"/>
      <c r="S182" s="231"/>
      <c r="T182" s="232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13" t="s">
        <v>146</v>
      </c>
      <c r="AU182" s="213" t="s">
        <v>92</v>
      </c>
      <c r="AV182" s="15" t="s">
        <v>142</v>
      </c>
      <c r="AW182" s="15" t="s">
        <v>36</v>
      </c>
      <c r="AX182" s="15" t="s">
        <v>90</v>
      </c>
      <c r="AY182" s="213" t="s">
        <v>135</v>
      </c>
    </row>
    <row r="183" s="2" customFormat="1" ht="6.96" customHeight="1">
      <c r="A183" s="37"/>
      <c r="B183" s="59"/>
      <c r="C183" s="60"/>
      <c r="D183" s="60"/>
      <c r="E183" s="60"/>
      <c r="F183" s="60"/>
      <c r="G183" s="60"/>
      <c r="H183" s="60"/>
      <c r="I183" s="60"/>
      <c r="J183" s="60"/>
      <c r="K183" s="60"/>
      <c r="L183" s="38"/>
      <c r="M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</row>
  </sheetData>
  <autoFilter ref="C124:K18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="1" customFormat="1" ht="24.96" customHeight="1">
      <c r="B4" s="21"/>
      <c r="D4" s="22" t="s">
        <v>104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Vedlejší polní cesta VC14A v k.ú. Štítary u Krásné</v>
      </c>
      <c r="F7" s="31"/>
      <c r="G7" s="31"/>
      <c r="H7" s="31"/>
      <c r="L7" s="21"/>
    </row>
    <row r="8" s="1" customFormat="1" ht="12" customHeight="1">
      <c r="B8" s="21"/>
      <c r="D8" s="31" t="s">
        <v>105</v>
      </c>
      <c r="L8" s="21"/>
    </row>
    <row r="9" s="2" customFormat="1" ht="16.5" customHeight="1">
      <c r="A9" s="37"/>
      <c r="B9" s="38"/>
      <c r="C9" s="37"/>
      <c r="D9" s="37"/>
      <c r="E9" s="128" t="s">
        <v>106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107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342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27. 1. 2022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26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29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30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32</v>
      </c>
      <c r="E22" s="37"/>
      <c r="F22" s="37"/>
      <c r="G22" s="37"/>
      <c r="H22" s="37"/>
      <c r="I22" s="31" t="s">
        <v>25</v>
      </c>
      <c r="J22" s="26" t="s">
        <v>33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34</v>
      </c>
      <c r="F23" s="37"/>
      <c r="G23" s="37"/>
      <c r="H23" s="37"/>
      <c r="I23" s="31" t="s">
        <v>28</v>
      </c>
      <c r="J23" s="26" t="s">
        <v>35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37</v>
      </c>
      <c r="E25" s="37"/>
      <c r="F25" s="37"/>
      <c r="G25" s="37"/>
      <c r="H25" s="37"/>
      <c r="I25" s="31" t="s">
        <v>25</v>
      </c>
      <c r="J25" s="26" t="s">
        <v>38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39</v>
      </c>
      <c r="F26" s="37"/>
      <c r="G26" s="37"/>
      <c r="H26" s="37"/>
      <c r="I26" s="31" t="s">
        <v>28</v>
      </c>
      <c r="J26" s="26" t="s">
        <v>40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41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43</v>
      </c>
      <c r="E32" s="37"/>
      <c r="F32" s="37"/>
      <c r="G32" s="37"/>
      <c r="H32" s="37"/>
      <c r="I32" s="37"/>
      <c r="J32" s="95">
        <f>ROUND(J126,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45</v>
      </c>
      <c r="G34" s="37"/>
      <c r="H34" s="37"/>
      <c r="I34" s="42" t="s">
        <v>44</v>
      </c>
      <c r="J34" s="42" t="s">
        <v>46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47</v>
      </c>
      <c r="E35" s="31" t="s">
        <v>48</v>
      </c>
      <c r="F35" s="134">
        <f>ROUND((SUM(BE126:BE204)),  2)</f>
        <v>0</v>
      </c>
      <c r="G35" s="37"/>
      <c r="H35" s="37"/>
      <c r="I35" s="135">
        <v>0.20999999999999999</v>
      </c>
      <c r="J35" s="134">
        <f>ROUND(((SUM(BE126:BE204))*I35),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49</v>
      </c>
      <c r="F36" s="134">
        <f>ROUND((SUM(BF126:BF204)),  2)</f>
        <v>0</v>
      </c>
      <c r="G36" s="37"/>
      <c r="H36" s="37"/>
      <c r="I36" s="135">
        <v>0.14999999999999999</v>
      </c>
      <c r="J36" s="134">
        <f>ROUND(((SUM(BF126:BF204))*I36),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34">
        <f>ROUND((SUM(BG126:BG204)),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51</v>
      </c>
      <c r="F38" s="134">
        <f>ROUND((SUM(BH126:BH204)),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52</v>
      </c>
      <c r="F39" s="134">
        <f>ROUND((SUM(BI126:BI204)),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53</v>
      </c>
      <c r="E41" s="80"/>
      <c r="F41" s="80"/>
      <c r="G41" s="138" t="s">
        <v>54</v>
      </c>
      <c r="H41" s="139" t="s">
        <v>55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56</v>
      </c>
      <c r="E50" s="56"/>
      <c r="F50" s="56"/>
      <c r="G50" s="55" t="s">
        <v>57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58</v>
      </c>
      <c r="E61" s="40"/>
      <c r="F61" s="142" t="s">
        <v>59</v>
      </c>
      <c r="G61" s="57" t="s">
        <v>58</v>
      </c>
      <c r="H61" s="40"/>
      <c r="I61" s="40"/>
      <c r="J61" s="143" t="s">
        <v>59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60</v>
      </c>
      <c r="E65" s="58"/>
      <c r="F65" s="58"/>
      <c r="G65" s="55" t="s">
        <v>61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58</v>
      </c>
      <c r="E76" s="40"/>
      <c r="F76" s="142" t="s">
        <v>59</v>
      </c>
      <c r="G76" s="57" t="s">
        <v>58</v>
      </c>
      <c r="H76" s="40"/>
      <c r="I76" s="40"/>
      <c r="J76" s="143" t="s">
        <v>59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Vedlejší polní cesta VC14A v k.ú. Štítary u Krásné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105</v>
      </c>
      <c r="L86" s="21"/>
    </row>
    <row r="87" s="2" customFormat="1" ht="16.5" customHeight="1">
      <c r="A87" s="37"/>
      <c r="B87" s="38"/>
      <c r="C87" s="37"/>
      <c r="D87" s="37"/>
      <c r="E87" s="128" t="s">
        <v>106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107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VRN - VEDLEJŠÍ ROZPOČTOVÉ NÁKLADY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Štítary u Krásné</v>
      </c>
      <c r="G91" s="37"/>
      <c r="H91" s="37"/>
      <c r="I91" s="31" t="s">
        <v>22</v>
      </c>
      <c r="J91" s="68" t="str">
        <f>IF(J14="","",J14)</f>
        <v>27. 1. 2022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>ČR - Státní pozemkový úřad</v>
      </c>
      <c r="G93" s="37"/>
      <c r="H93" s="37"/>
      <c r="I93" s="31" t="s">
        <v>32</v>
      </c>
      <c r="J93" s="35" t="str">
        <f>E23</f>
        <v>GEOREAL spol. s 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7"/>
      <c r="E94" s="37"/>
      <c r="F94" s="26" t="str">
        <f>IF(E20="","",E20)</f>
        <v>Vyplň údaj</v>
      </c>
      <c r="G94" s="37"/>
      <c r="H94" s="37"/>
      <c r="I94" s="31" t="s">
        <v>37</v>
      </c>
      <c r="J94" s="35" t="str">
        <f>E26</f>
        <v xml:space="preserve">DRS stavební s.r.o.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112</v>
      </c>
      <c r="D96" s="136"/>
      <c r="E96" s="136"/>
      <c r="F96" s="136"/>
      <c r="G96" s="136"/>
      <c r="H96" s="136"/>
      <c r="I96" s="136"/>
      <c r="J96" s="145" t="s">
        <v>113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114</v>
      </c>
      <c r="D98" s="37"/>
      <c r="E98" s="37"/>
      <c r="F98" s="37"/>
      <c r="G98" s="37"/>
      <c r="H98" s="37"/>
      <c r="I98" s="37"/>
      <c r="J98" s="95">
        <f>J126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115</v>
      </c>
    </row>
    <row r="99" s="9" customFormat="1" ht="24.96" customHeight="1">
      <c r="A99" s="9"/>
      <c r="B99" s="147"/>
      <c r="C99" s="9"/>
      <c r="D99" s="148" t="s">
        <v>343</v>
      </c>
      <c r="E99" s="149"/>
      <c r="F99" s="149"/>
      <c r="G99" s="149"/>
      <c r="H99" s="149"/>
      <c r="I99" s="149"/>
      <c r="J99" s="150">
        <f>J127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344</v>
      </c>
      <c r="E100" s="153"/>
      <c r="F100" s="153"/>
      <c r="G100" s="153"/>
      <c r="H100" s="153"/>
      <c r="I100" s="153"/>
      <c r="J100" s="154">
        <f>J128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345</v>
      </c>
      <c r="E101" s="153"/>
      <c r="F101" s="153"/>
      <c r="G101" s="153"/>
      <c r="H101" s="153"/>
      <c r="I101" s="153"/>
      <c r="J101" s="154">
        <f>J163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346</v>
      </c>
      <c r="E102" s="153"/>
      <c r="F102" s="153"/>
      <c r="G102" s="153"/>
      <c r="H102" s="153"/>
      <c r="I102" s="153"/>
      <c r="J102" s="154">
        <f>J170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347</v>
      </c>
      <c r="E103" s="153"/>
      <c r="F103" s="153"/>
      <c r="G103" s="153"/>
      <c r="H103" s="153"/>
      <c r="I103" s="153"/>
      <c r="J103" s="154">
        <f>J191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348</v>
      </c>
      <c r="E104" s="153"/>
      <c r="F104" s="153"/>
      <c r="G104" s="153"/>
      <c r="H104" s="153"/>
      <c r="I104" s="153"/>
      <c r="J104" s="154">
        <f>J198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120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128" t="str">
        <f>E7</f>
        <v>Vedlejší polní cesta VC14A v k.ú. Štítary u Krásné</v>
      </c>
      <c r="F114" s="31"/>
      <c r="G114" s="31"/>
      <c r="H114" s="31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1"/>
      <c r="C115" s="31" t="s">
        <v>105</v>
      </c>
      <c r="L115" s="21"/>
    </row>
    <row r="116" s="2" customFormat="1" ht="16.5" customHeight="1">
      <c r="A116" s="37"/>
      <c r="B116" s="38"/>
      <c r="C116" s="37"/>
      <c r="D116" s="37"/>
      <c r="E116" s="128" t="s">
        <v>106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107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E11</f>
        <v>VRN - VEDLEJŠÍ ROZPOČTOVÉ NÁKLADY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7"/>
      <c r="E120" s="37"/>
      <c r="F120" s="26" t="str">
        <f>F14</f>
        <v>Štítary u Krásné</v>
      </c>
      <c r="G120" s="37"/>
      <c r="H120" s="37"/>
      <c r="I120" s="31" t="s">
        <v>22</v>
      </c>
      <c r="J120" s="68" t="str">
        <f>IF(J14="","",J14)</f>
        <v>27. 1. 2022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5.65" customHeight="1">
      <c r="A122" s="37"/>
      <c r="B122" s="38"/>
      <c r="C122" s="31" t="s">
        <v>24</v>
      </c>
      <c r="D122" s="37"/>
      <c r="E122" s="37"/>
      <c r="F122" s="26" t="str">
        <f>E17</f>
        <v>ČR - Státní pozemkový úřad</v>
      </c>
      <c r="G122" s="37"/>
      <c r="H122" s="37"/>
      <c r="I122" s="31" t="s">
        <v>32</v>
      </c>
      <c r="J122" s="35" t="str">
        <f>E23</f>
        <v>GEOREAL spol. s r.o.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30</v>
      </c>
      <c r="D123" s="37"/>
      <c r="E123" s="37"/>
      <c r="F123" s="26" t="str">
        <f>IF(E20="","",E20)</f>
        <v>Vyplň údaj</v>
      </c>
      <c r="G123" s="37"/>
      <c r="H123" s="37"/>
      <c r="I123" s="31" t="s">
        <v>37</v>
      </c>
      <c r="J123" s="35" t="str">
        <f>E26</f>
        <v xml:space="preserve">DRS stavební s.r.o. 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55"/>
      <c r="B125" s="156"/>
      <c r="C125" s="157" t="s">
        <v>121</v>
      </c>
      <c r="D125" s="158" t="s">
        <v>68</v>
      </c>
      <c r="E125" s="158" t="s">
        <v>64</v>
      </c>
      <c r="F125" s="158" t="s">
        <v>65</v>
      </c>
      <c r="G125" s="158" t="s">
        <v>122</v>
      </c>
      <c r="H125" s="158" t="s">
        <v>123</v>
      </c>
      <c r="I125" s="158" t="s">
        <v>124</v>
      </c>
      <c r="J125" s="158" t="s">
        <v>113</v>
      </c>
      <c r="K125" s="159" t="s">
        <v>125</v>
      </c>
      <c r="L125" s="160"/>
      <c r="M125" s="85" t="s">
        <v>1</v>
      </c>
      <c r="N125" s="86" t="s">
        <v>47</v>
      </c>
      <c r="O125" s="86" t="s">
        <v>126</v>
      </c>
      <c r="P125" s="86" t="s">
        <v>127</v>
      </c>
      <c r="Q125" s="86" t="s">
        <v>128</v>
      </c>
      <c r="R125" s="86" t="s">
        <v>129</v>
      </c>
      <c r="S125" s="86" t="s">
        <v>130</v>
      </c>
      <c r="T125" s="87" t="s">
        <v>131</v>
      </c>
      <c r="U125" s="155"/>
      <c r="V125" s="155"/>
      <c r="W125" s="155"/>
      <c r="X125" s="155"/>
      <c r="Y125" s="155"/>
      <c r="Z125" s="155"/>
      <c r="AA125" s="155"/>
      <c r="AB125" s="155"/>
      <c r="AC125" s="155"/>
      <c r="AD125" s="155"/>
      <c r="AE125" s="155"/>
    </row>
    <row r="126" s="2" customFormat="1" ht="22.8" customHeight="1">
      <c r="A126" s="37"/>
      <c r="B126" s="38"/>
      <c r="C126" s="92" t="s">
        <v>132</v>
      </c>
      <c r="D126" s="37"/>
      <c r="E126" s="37"/>
      <c r="F126" s="37"/>
      <c r="G126" s="37"/>
      <c r="H126" s="37"/>
      <c r="I126" s="37"/>
      <c r="J126" s="161">
        <f>BK126</f>
        <v>0</v>
      </c>
      <c r="K126" s="37"/>
      <c r="L126" s="38"/>
      <c r="M126" s="88"/>
      <c r="N126" s="72"/>
      <c r="O126" s="89"/>
      <c r="P126" s="162">
        <f>P127</f>
        <v>0</v>
      </c>
      <c r="Q126" s="89"/>
      <c r="R126" s="162">
        <f>R127</f>
        <v>0</v>
      </c>
      <c r="S126" s="89"/>
      <c r="T126" s="163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82</v>
      </c>
      <c r="AU126" s="18" t="s">
        <v>115</v>
      </c>
      <c r="BK126" s="164">
        <f>BK127</f>
        <v>0</v>
      </c>
    </row>
    <row r="127" s="12" customFormat="1" ht="25.92" customHeight="1">
      <c r="A127" s="12"/>
      <c r="B127" s="165"/>
      <c r="C127" s="12"/>
      <c r="D127" s="166" t="s">
        <v>82</v>
      </c>
      <c r="E127" s="167" t="s">
        <v>101</v>
      </c>
      <c r="F127" s="167" t="s">
        <v>349</v>
      </c>
      <c r="G127" s="12"/>
      <c r="H127" s="12"/>
      <c r="I127" s="168"/>
      <c r="J127" s="169">
        <f>BK127</f>
        <v>0</v>
      </c>
      <c r="K127" s="12"/>
      <c r="L127" s="165"/>
      <c r="M127" s="170"/>
      <c r="N127" s="171"/>
      <c r="O127" s="171"/>
      <c r="P127" s="172">
        <f>P128+P163+P170+P191+P198</f>
        <v>0</v>
      </c>
      <c r="Q127" s="171"/>
      <c r="R127" s="172">
        <f>R128+R163+R170+R191+R198</f>
        <v>0</v>
      </c>
      <c r="S127" s="171"/>
      <c r="T127" s="173">
        <f>T128+T163+T170+T191+T198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6" t="s">
        <v>176</v>
      </c>
      <c r="AT127" s="174" t="s">
        <v>82</v>
      </c>
      <c r="AU127" s="174" t="s">
        <v>83</v>
      </c>
      <c r="AY127" s="166" t="s">
        <v>135</v>
      </c>
      <c r="BK127" s="175">
        <f>BK128+BK163+BK170+BK191+BK198</f>
        <v>0</v>
      </c>
    </row>
    <row r="128" s="12" customFormat="1" ht="22.8" customHeight="1">
      <c r="A128" s="12"/>
      <c r="B128" s="165"/>
      <c r="C128" s="12"/>
      <c r="D128" s="166" t="s">
        <v>82</v>
      </c>
      <c r="E128" s="176" t="s">
        <v>350</v>
      </c>
      <c r="F128" s="176" t="s">
        <v>351</v>
      </c>
      <c r="G128" s="12"/>
      <c r="H128" s="12"/>
      <c r="I128" s="168"/>
      <c r="J128" s="177">
        <f>BK128</f>
        <v>0</v>
      </c>
      <c r="K128" s="12"/>
      <c r="L128" s="165"/>
      <c r="M128" s="170"/>
      <c r="N128" s="171"/>
      <c r="O128" s="171"/>
      <c r="P128" s="172">
        <f>SUM(P129:P162)</f>
        <v>0</v>
      </c>
      <c r="Q128" s="171"/>
      <c r="R128" s="172">
        <f>SUM(R129:R162)</f>
        <v>0</v>
      </c>
      <c r="S128" s="171"/>
      <c r="T128" s="173">
        <f>SUM(T129:T162)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6" t="s">
        <v>176</v>
      </c>
      <c r="AT128" s="174" t="s">
        <v>82</v>
      </c>
      <c r="AU128" s="174" t="s">
        <v>90</v>
      </c>
      <c r="AY128" s="166" t="s">
        <v>135</v>
      </c>
      <c r="BK128" s="175">
        <f>SUM(BK129:BK162)</f>
        <v>0</v>
      </c>
    </row>
    <row r="129" s="2" customFormat="1" ht="21.75" customHeight="1">
      <c r="A129" s="37"/>
      <c r="B129" s="178"/>
      <c r="C129" s="179" t="s">
        <v>90</v>
      </c>
      <c r="D129" s="179" t="s">
        <v>137</v>
      </c>
      <c r="E129" s="180" t="s">
        <v>352</v>
      </c>
      <c r="F129" s="181" t="s">
        <v>353</v>
      </c>
      <c r="G129" s="182" t="s">
        <v>354</v>
      </c>
      <c r="H129" s="183">
        <v>1</v>
      </c>
      <c r="I129" s="184"/>
      <c r="J129" s="185">
        <f>ROUND(I129*H129,2)</f>
        <v>0</v>
      </c>
      <c r="K129" s="181" t="s">
        <v>141</v>
      </c>
      <c r="L129" s="38"/>
      <c r="M129" s="186" t="s">
        <v>1</v>
      </c>
      <c r="N129" s="187" t="s">
        <v>48</v>
      </c>
      <c r="O129" s="76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0" t="s">
        <v>355</v>
      </c>
      <c r="AT129" s="190" t="s">
        <v>137</v>
      </c>
      <c r="AU129" s="190" t="s">
        <v>92</v>
      </c>
      <c r="AY129" s="18" t="s">
        <v>135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90</v>
      </c>
      <c r="BK129" s="191">
        <f>ROUND(I129*H129,2)</f>
        <v>0</v>
      </c>
      <c r="BL129" s="18" t="s">
        <v>355</v>
      </c>
      <c r="BM129" s="190" t="s">
        <v>356</v>
      </c>
    </row>
    <row r="130" s="2" customFormat="1">
      <c r="A130" s="37"/>
      <c r="B130" s="38"/>
      <c r="C130" s="37"/>
      <c r="D130" s="192" t="s">
        <v>144</v>
      </c>
      <c r="E130" s="37"/>
      <c r="F130" s="193" t="s">
        <v>353</v>
      </c>
      <c r="G130" s="37"/>
      <c r="H130" s="37"/>
      <c r="I130" s="194"/>
      <c r="J130" s="37"/>
      <c r="K130" s="37"/>
      <c r="L130" s="38"/>
      <c r="M130" s="195"/>
      <c r="N130" s="196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144</v>
      </c>
      <c r="AU130" s="18" t="s">
        <v>92</v>
      </c>
    </row>
    <row r="131" s="2" customFormat="1">
      <c r="A131" s="37"/>
      <c r="B131" s="38"/>
      <c r="C131" s="37"/>
      <c r="D131" s="192" t="s">
        <v>357</v>
      </c>
      <c r="E131" s="37"/>
      <c r="F131" s="233" t="s">
        <v>358</v>
      </c>
      <c r="G131" s="37"/>
      <c r="H131" s="37"/>
      <c r="I131" s="194"/>
      <c r="J131" s="37"/>
      <c r="K131" s="37"/>
      <c r="L131" s="38"/>
      <c r="M131" s="195"/>
      <c r="N131" s="196"/>
      <c r="O131" s="76"/>
      <c r="P131" s="76"/>
      <c r="Q131" s="76"/>
      <c r="R131" s="76"/>
      <c r="S131" s="76"/>
      <c r="T131" s="7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357</v>
      </c>
      <c r="AU131" s="18" t="s">
        <v>92</v>
      </c>
    </row>
    <row r="132" s="2" customFormat="1" ht="16.5" customHeight="1">
      <c r="A132" s="37"/>
      <c r="B132" s="178"/>
      <c r="C132" s="179" t="s">
        <v>92</v>
      </c>
      <c r="D132" s="179" t="s">
        <v>137</v>
      </c>
      <c r="E132" s="180" t="s">
        <v>359</v>
      </c>
      <c r="F132" s="181" t="s">
        <v>360</v>
      </c>
      <c r="G132" s="182" t="s">
        <v>354</v>
      </c>
      <c r="H132" s="183">
        <v>1</v>
      </c>
      <c r="I132" s="184"/>
      <c r="J132" s="185">
        <f>ROUND(I132*H132,2)</f>
        <v>0</v>
      </c>
      <c r="K132" s="181" t="s">
        <v>1</v>
      </c>
      <c r="L132" s="38"/>
      <c r="M132" s="186" t="s">
        <v>1</v>
      </c>
      <c r="N132" s="187" t="s">
        <v>48</v>
      </c>
      <c r="O132" s="76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0" t="s">
        <v>355</v>
      </c>
      <c r="AT132" s="190" t="s">
        <v>137</v>
      </c>
      <c r="AU132" s="190" t="s">
        <v>92</v>
      </c>
      <c r="AY132" s="18" t="s">
        <v>135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90</v>
      </c>
      <c r="BK132" s="191">
        <f>ROUND(I132*H132,2)</f>
        <v>0</v>
      </c>
      <c r="BL132" s="18" t="s">
        <v>355</v>
      </c>
      <c r="BM132" s="190" t="s">
        <v>361</v>
      </c>
    </row>
    <row r="133" s="2" customFormat="1">
      <c r="A133" s="37"/>
      <c r="B133" s="38"/>
      <c r="C133" s="37"/>
      <c r="D133" s="192" t="s">
        <v>144</v>
      </c>
      <c r="E133" s="37"/>
      <c r="F133" s="193" t="s">
        <v>360</v>
      </c>
      <c r="G133" s="37"/>
      <c r="H133" s="37"/>
      <c r="I133" s="194"/>
      <c r="J133" s="37"/>
      <c r="K133" s="37"/>
      <c r="L133" s="38"/>
      <c r="M133" s="195"/>
      <c r="N133" s="196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144</v>
      </c>
      <c r="AU133" s="18" t="s">
        <v>92</v>
      </c>
    </row>
    <row r="134" s="14" customFormat="1">
      <c r="A134" s="14"/>
      <c r="B134" s="204"/>
      <c r="C134" s="14"/>
      <c r="D134" s="192" t="s">
        <v>146</v>
      </c>
      <c r="E134" s="205" t="s">
        <v>1</v>
      </c>
      <c r="F134" s="206" t="s">
        <v>90</v>
      </c>
      <c r="G134" s="14"/>
      <c r="H134" s="207">
        <v>1</v>
      </c>
      <c r="I134" s="208"/>
      <c r="J134" s="14"/>
      <c r="K134" s="14"/>
      <c r="L134" s="204"/>
      <c r="M134" s="209"/>
      <c r="N134" s="210"/>
      <c r="O134" s="210"/>
      <c r="P134" s="210"/>
      <c r="Q134" s="210"/>
      <c r="R134" s="210"/>
      <c r="S134" s="210"/>
      <c r="T134" s="21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05" t="s">
        <v>146</v>
      </c>
      <c r="AU134" s="205" t="s">
        <v>92</v>
      </c>
      <c r="AV134" s="14" t="s">
        <v>92</v>
      </c>
      <c r="AW134" s="14" t="s">
        <v>36</v>
      </c>
      <c r="AX134" s="14" t="s">
        <v>90</v>
      </c>
      <c r="AY134" s="205" t="s">
        <v>135</v>
      </c>
    </row>
    <row r="135" s="2" customFormat="1" ht="16.5" customHeight="1">
      <c r="A135" s="37"/>
      <c r="B135" s="178"/>
      <c r="C135" s="179" t="s">
        <v>161</v>
      </c>
      <c r="D135" s="179" t="s">
        <v>137</v>
      </c>
      <c r="E135" s="180" t="s">
        <v>362</v>
      </c>
      <c r="F135" s="181" t="s">
        <v>363</v>
      </c>
      <c r="G135" s="182" t="s">
        <v>354</v>
      </c>
      <c r="H135" s="183">
        <v>1</v>
      </c>
      <c r="I135" s="184"/>
      <c r="J135" s="185">
        <f>ROUND(I135*H135,2)</f>
        <v>0</v>
      </c>
      <c r="K135" s="181" t="s">
        <v>1</v>
      </c>
      <c r="L135" s="38"/>
      <c r="M135" s="186" t="s">
        <v>1</v>
      </c>
      <c r="N135" s="187" t="s">
        <v>48</v>
      </c>
      <c r="O135" s="76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0" t="s">
        <v>355</v>
      </c>
      <c r="AT135" s="190" t="s">
        <v>137</v>
      </c>
      <c r="AU135" s="190" t="s">
        <v>92</v>
      </c>
      <c r="AY135" s="18" t="s">
        <v>135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90</v>
      </c>
      <c r="BK135" s="191">
        <f>ROUND(I135*H135,2)</f>
        <v>0</v>
      </c>
      <c r="BL135" s="18" t="s">
        <v>355</v>
      </c>
      <c r="BM135" s="190" t="s">
        <v>364</v>
      </c>
    </row>
    <row r="136" s="2" customFormat="1">
      <c r="A136" s="37"/>
      <c r="B136" s="38"/>
      <c r="C136" s="37"/>
      <c r="D136" s="192" t="s">
        <v>144</v>
      </c>
      <c r="E136" s="37"/>
      <c r="F136" s="193" t="s">
        <v>363</v>
      </c>
      <c r="G136" s="37"/>
      <c r="H136" s="37"/>
      <c r="I136" s="194"/>
      <c r="J136" s="37"/>
      <c r="K136" s="37"/>
      <c r="L136" s="38"/>
      <c r="M136" s="195"/>
      <c r="N136" s="196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144</v>
      </c>
      <c r="AU136" s="18" t="s">
        <v>92</v>
      </c>
    </row>
    <row r="137" s="2" customFormat="1">
      <c r="A137" s="37"/>
      <c r="B137" s="38"/>
      <c r="C137" s="37"/>
      <c r="D137" s="192" t="s">
        <v>357</v>
      </c>
      <c r="E137" s="37"/>
      <c r="F137" s="233" t="s">
        <v>365</v>
      </c>
      <c r="G137" s="37"/>
      <c r="H137" s="37"/>
      <c r="I137" s="194"/>
      <c r="J137" s="37"/>
      <c r="K137" s="37"/>
      <c r="L137" s="38"/>
      <c r="M137" s="195"/>
      <c r="N137" s="196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357</v>
      </c>
      <c r="AU137" s="18" t="s">
        <v>92</v>
      </c>
    </row>
    <row r="138" s="14" customFormat="1">
      <c r="A138" s="14"/>
      <c r="B138" s="204"/>
      <c r="C138" s="14"/>
      <c r="D138" s="192" t="s">
        <v>146</v>
      </c>
      <c r="E138" s="205" t="s">
        <v>1</v>
      </c>
      <c r="F138" s="206" t="s">
        <v>90</v>
      </c>
      <c r="G138" s="14"/>
      <c r="H138" s="207">
        <v>1</v>
      </c>
      <c r="I138" s="208"/>
      <c r="J138" s="14"/>
      <c r="K138" s="14"/>
      <c r="L138" s="204"/>
      <c r="M138" s="209"/>
      <c r="N138" s="210"/>
      <c r="O138" s="210"/>
      <c r="P138" s="210"/>
      <c r="Q138" s="210"/>
      <c r="R138" s="210"/>
      <c r="S138" s="210"/>
      <c r="T138" s="21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5" t="s">
        <v>146</v>
      </c>
      <c r="AU138" s="205" t="s">
        <v>92</v>
      </c>
      <c r="AV138" s="14" t="s">
        <v>92</v>
      </c>
      <c r="AW138" s="14" t="s">
        <v>36</v>
      </c>
      <c r="AX138" s="14" t="s">
        <v>90</v>
      </c>
      <c r="AY138" s="205" t="s">
        <v>135</v>
      </c>
    </row>
    <row r="139" s="2" customFormat="1" ht="16.5" customHeight="1">
      <c r="A139" s="37"/>
      <c r="B139" s="178"/>
      <c r="C139" s="179" t="s">
        <v>142</v>
      </c>
      <c r="D139" s="179" t="s">
        <v>137</v>
      </c>
      <c r="E139" s="180" t="s">
        <v>366</v>
      </c>
      <c r="F139" s="181" t="s">
        <v>367</v>
      </c>
      <c r="G139" s="182" t="s">
        <v>354</v>
      </c>
      <c r="H139" s="183">
        <v>1</v>
      </c>
      <c r="I139" s="184"/>
      <c r="J139" s="185">
        <f>ROUND(I139*H139,2)</f>
        <v>0</v>
      </c>
      <c r="K139" s="181" t="s">
        <v>1</v>
      </c>
      <c r="L139" s="38"/>
      <c r="M139" s="186" t="s">
        <v>1</v>
      </c>
      <c r="N139" s="187" t="s">
        <v>48</v>
      </c>
      <c r="O139" s="76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0" t="s">
        <v>355</v>
      </c>
      <c r="AT139" s="190" t="s">
        <v>137</v>
      </c>
      <c r="AU139" s="190" t="s">
        <v>92</v>
      </c>
      <c r="AY139" s="18" t="s">
        <v>135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90</v>
      </c>
      <c r="BK139" s="191">
        <f>ROUND(I139*H139,2)</f>
        <v>0</v>
      </c>
      <c r="BL139" s="18" t="s">
        <v>355</v>
      </c>
      <c r="BM139" s="190" t="s">
        <v>368</v>
      </c>
    </row>
    <row r="140" s="2" customFormat="1">
      <c r="A140" s="37"/>
      <c r="B140" s="38"/>
      <c r="C140" s="37"/>
      <c r="D140" s="192" t="s">
        <v>144</v>
      </c>
      <c r="E140" s="37"/>
      <c r="F140" s="193" t="s">
        <v>367</v>
      </c>
      <c r="G140" s="37"/>
      <c r="H140" s="37"/>
      <c r="I140" s="194"/>
      <c r="J140" s="37"/>
      <c r="K140" s="37"/>
      <c r="L140" s="38"/>
      <c r="M140" s="195"/>
      <c r="N140" s="196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144</v>
      </c>
      <c r="AU140" s="18" t="s">
        <v>92</v>
      </c>
    </row>
    <row r="141" s="2" customFormat="1">
      <c r="A141" s="37"/>
      <c r="B141" s="38"/>
      <c r="C141" s="37"/>
      <c r="D141" s="192" t="s">
        <v>357</v>
      </c>
      <c r="E141" s="37"/>
      <c r="F141" s="233" t="s">
        <v>369</v>
      </c>
      <c r="G141" s="37"/>
      <c r="H141" s="37"/>
      <c r="I141" s="194"/>
      <c r="J141" s="37"/>
      <c r="K141" s="37"/>
      <c r="L141" s="38"/>
      <c r="M141" s="195"/>
      <c r="N141" s="196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357</v>
      </c>
      <c r="AU141" s="18" t="s">
        <v>92</v>
      </c>
    </row>
    <row r="142" s="14" customFormat="1">
      <c r="A142" s="14"/>
      <c r="B142" s="204"/>
      <c r="C142" s="14"/>
      <c r="D142" s="192" t="s">
        <v>146</v>
      </c>
      <c r="E142" s="205" t="s">
        <v>1</v>
      </c>
      <c r="F142" s="206" t="s">
        <v>370</v>
      </c>
      <c r="G142" s="14"/>
      <c r="H142" s="207">
        <v>1</v>
      </c>
      <c r="I142" s="208"/>
      <c r="J142" s="14"/>
      <c r="K142" s="14"/>
      <c r="L142" s="204"/>
      <c r="M142" s="209"/>
      <c r="N142" s="210"/>
      <c r="O142" s="210"/>
      <c r="P142" s="210"/>
      <c r="Q142" s="210"/>
      <c r="R142" s="210"/>
      <c r="S142" s="210"/>
      <c r="T142" s="21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5" t="s">
        <v>146</v>
      </c>
      <c r="AU142" s="205" t="s">
        <v>92</v>
      </c>
      <c r="AV142" s="14" t="s">
        <v>92</v>
      </c>
      <c r="AW142" s="14" t="s">
        <v>36</v>
      </c>
      <c r="AX142" s="14" t="s">
        <v>83</v>
      </c>
      <c r="AY142" s="205" t="s">
        <v>135</v>
      </c>
    </row>
    <row r="143" s="15" customFormat="1">
      <c r="A143" s="15"/>
      <c r="B143" s="212"/>
      <c r="C143" s="15"/>
      <c r="D143" s="192" t="s">
        <v>146</v>
      </c>
      <c r="E143" s="213" t="s">
        <v>1</v>
      </c>
      <c r="F143" s="214" t="s">
        <v>149</v>
      </c>
      <c r="G143" s="15"/>
      <c r="H143" s="215">
        <v>1</v>
      </c>
      <c r="I143" s="216"/>
      <c r="J143" s="15"/>
      <c r="K143" s="15"/>
      <c r="L143" s="212"/>
      <c r="M143" s="217"/>
      <c r="N143" s="218"/>
      <c r="O143" s="218"/>
      <c r="P143" s="218"/>
      <c r="Q143" s="218"/>
      <c r="R143" s="218"/>
      <c r="S143" s="218"/>
      <c r="T143" s="21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13" t="s">
        <v>146</v>
      </c>
      <c r="AU143" s="213" t="s">
        <v>92</v>
      </c>
      <c r="AV143" s="15" t="s">
        <v>142</v>
      </c>
      <c r="AW143" s="15" t="s">
        <v>36</v>
      </c>
      <c r="AX143" s="15" t="s">
        <v>90</v>
      </c>
      <c r="AY143" s="213" t="s">
        <v>135</v>
      </c>
    </row>
    <row r="144" s="2" customFormat="1" ht="16.5" customHeight="1">
      <c r="A144" s="37"/>
      <c r="B144" s="178"/>
      <c r="C144" s="179" t="s">
        <v>176</v>
      </c>
      <c r="D144" s="179" t="s">
        <v>137</v>
      </c>
      <c r="E144" s="180" t="s">
        <v>371</v>
      </c>
      <c r="F144" s="181" t="s">
        <v>372</v>
      </c>
      <c r="G144" s="182" t="s">
        <v>354</v>
      </c>
      <c r="H144" s="183">
        <v>1</v>
      </c>
      <c r="I144" s="184"/>
      <c r="J144" s="185">
        <f>ROUND(I144*H144,2)</f>
        <v>0</v>
      </c>
      <c r="K144" s="181" t="s">
        <v>141</v>
      </c>
      <c r="L144" s="38"/>
      <c r="M144" s="186" t="s">
        <v>1</v>
      </c>
      <c r="N144" s="187" t="s">
        <v>48</v>
      </c>
      <c r="O144" s="76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0" t="s">
        <v>355</v>
      </c>
      <c r="AT144" s="190" t="s">
        <v>137</v>
      </c>
      <c r="AU144" s="190" t="s">
        <v>92</v>
      </c>
      <c r="AY144" s="18" t="s">
        <v>135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90</v>
      </c>
      <c r="BK144" s="191">
        <f>ROUND(I144*H144,2)</f>
        <v>0</v>
      </c>
      <c r="BL144" s="18" t="s">
        <v>355</v>
      </c>
      <c r="BM144" s="190" t="s">
        <v>373</v>
      </c>
    </row>
    <row r="145" s="2" customFormat="1">
      <c r="A145" s="37"/>
      <c r="B145" s="38"/>
      <c r="C145" s="37"/>
      <c r="D145" s="192" t="s">
        <v>144</v>
      </c>
      <c r="E145" s="37"/>
      <c r="F145" s="193" t="s">
        <v>372</v>
      </c>
      <c r="G145" s="37"/>
      <c r="H145" s="37"/>
      <c r="I145" s="194"/>
      <c r="J145" s="37"/>
      <c r="K145" s="37"/>
      <c r="L145" s="38"/>
      <c r="M145" s="195"/>
      <c r="N145" s="196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144</v>
      </c>
      <c r="AU145" s="18" t="s">
        <v>92</v>
      </c>
    </row>
    <row r="146" s="2" customFormat="1">
      <c r="A146" s="37"/>
      <c r="B146" s="38"/>
      <c r="C146" s="37"/>
      <c r="D146" s="192" t="s">
        <v>357</v>
      </c>
      <c r="E146" s="37"/>
      <c r="F146" s="233" t="s">
        <v>374</v>
      </c>
      <c r="G146" s="37"/>
      <c r="H146" s="37"/>
      <c r="I146" s="194"/>
      <c r="J146" s="37"/>
      <c r="K146" s="37"/>
      <c r="L146" s="38"/>
      <c r="M146" s="195"/>
      <c r="N146" s="196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357</v>
      </c>
      <c r="AU146" s="18" t="s">
        <v>92</v>
      </c>
    </row>
    <row r="147" s="2" customFormat="1" ht="16.5" customHeight="1">
      <c r="A147" s="37"/>
      <c r="B147" s="178"/>
      <c r="C147" s="179" t="s">
        <v>183</v>
      </c>
      <c r="D147" s="179" t="s">
        <v>137</v>
      </c>
      <c r="E147" s="180" t="s">
        <v>375</v>
      </c>
      <c r="F147" s="181" t="s">
        <v>376</v>
      </c>
      <c r="G147" s="182" t="s">
        <v>354</v>
      </c>
      <c r="H147" s="183">
        <v>1</v>
      </c>
      <c r="I147" s="184"/>
      <c r="J147" s="185">
        <f>ROUND(I147*H147,2)</f>
        <v>0</v>
      </c>
      <c r="K147" s="181" t="s">
        <v>1</v>
      </c>
      <c r="L147" s="38"/>
      <c r="M147" s="186" t="s">
        <v>1</v>
      </c>
      <c r="N147" s="187" t="s">
        <v>48</v>
      </c>
      <c r="O147" s="76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0" t="s">
        <v>355</v>
      </c>
      <c r="AT147" s="190" t="s">
        <v>137</v>
      </c>
      <c r="AU147" s="190" t="s">
        <v>92</v>
      </c>
      <c r="AY147" s="18" t="s">
        <v>135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90</v>
      </c>
      <c r="BK147" s="191">
        <f>ROUND(I147*H147,2)</f>
        <v>0</v>
      </c>
      <c r="BL147" s="18" t="s">
        <v>355</v>
      </c>
      <c r="BM147" s="190" t="s">
        <v>377</v>
      </c>
    </row>
    <row r="148" s="2" customFormat="1">
      <c r="A148" s="37"/>
      <c r="B148" s="38"/>
      <c r="C148" s="37"/>
      <c r="D148" s="192" t="s">
        <v>144</v>
      </c>
      <c r="E148" s="37"/>
      <c r="F148" s="193" t="s">
        <v>376</v>
      </c>
      <c r="G148" s="37"/>
      <c r="H148" s="37"/>
      <c r="I148" s="194"/>
      <c r="J148" s="37"/>
      <c r="K148" s="37"/>
      <c r="L148" s="38"/>
      <c r="M148" s="195"/>
      <c r="N148" s="196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144</v>
      </c>
      <c r="AU148" s="18" t="s">
        <v>92</v>
      </c>
    </row>
    <row r="149" s="2" customFormat="1">
      <c r="A149" s="37"/>
      <c r="B149" s="38"/>
      <c r="C149" s="37"/>
      <c r="D149" s="192" t="s">
        <v>357</v>
      </c>
      <c r="E149" s="37"/>
      <c r="F149" s="233" t="s">
        <v>378</v>
      </c>
      <c r="G149" s="37"/>
      <c r="H149" s="37"/>
      <c r="I149" s="194"/>
      <c r="J149" s="37"/>
      <c r="K149" s="37"/>
      <c r="L149" s="38"/>
      <c r="M149" s="195"/>
      <c r="N149" s="196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357</v>
      </c>
      <c r="AU149" s="18" t="s">
        <v>92</v>
      </c>
    </row>
    <row r="150" s="14" customFormat="1">
      <c r="A150" s="14"/>
      <c r="B150" s="204"/>
      <c r="C150" s="14"/>
      <c r="D150" s="192" t="s">
        <v>146</v>
      </c>
      <c r="E150" s="205" t="s">
        <v>1</v>
      </c>
      <c r="F150" s="206" t="s">
        <v>370</v>
      </c>
      <c r="G150" s="14"/>
      <c r="H150" s="207">
        <v>1</v>
      </c>
      <c r="I150" s="208"/>
      <c r="J150" s="14"/>
      <c r="K150" s="14"/>
      <c r="L150" s="204"/>
      <c r="M150" s="209"/>
      <c r="N150" s="210"/>
      <c r="O150" s="210"/>
      <c r="P150" s="210"/>
      <c r="Q150" s="210"/>
      <c r="R150" s="210"/>
      <c r="S150" s="210"/>
      <c r="T150" s="21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5" t="s">
        <v>146</v>
      </c>
      <c r="AU150" s="205" t="s">
        <v>92</v>
      </c>
      <c r="AV150" s="14" t="s">
        <v>92</v>
      </c>
      <c r="AW150" s="14" t="s">
        <v>36</v>
      </c>
      <c r="AX150" s="14" t="s">
        <v>83</v>
      </c>
      <c r="AY150" s="205" t="s">
        <v>135</v>
      </c>
    </row>
    <row r="151" s="15" customFormat="1">
      <c r="A151" s="15"/>
      <c r="B151" s="212"/>
      <c r="C151" s="15"/>
      <c r="D151" s="192" t="s">
        <v>146</v>
      </c>
      <c r="E151" s="213" t="s">
        <v>1</v>
      </c>
      <c r="F151" s="214" t="s">
        <v>149</v>
      </c>
      <c r="G151" s="15"/>
      <c r="H151" s="215">
        <v>1</v>
      </c>
      <c r="I151" s="216"/>
      <c r="J151" s="15"/>
      <c r="K151" s="15"/>
      <c r="L151" s="212"/>
      <c r="M151" s="217"/>
      <c r="N151" s="218"/>
      <c r="O151" s="218"/>
      <c r="P151" s="218"/>
      <c r="Q151" s="218"/>
      <c r="R151" s="218"/>
      <c r="S151" s="218"/>
      <c r="T151" s="21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13" t="s">
        <v>146</v>
      </c>
      <c r="AU151" s="213" t="s">
        <v>92</v>
      </c>
      <c r="AV151" s="15" t="s">
        <v>142</v>
      </c>
      <c r="AW151" s="15" t="s">
        <v>36</v>
      </c>
      <c r="AX151" s="15" t="s">
        <v>90</v>
      </c>
      <c r="AY151" s="213" t="s">
        <v>135</v>
      </c>
    </row>
    <row r="152" s="2" customFormat="1" ht="21.75" customHeight="1">
      <c r="A152" s="37"/>
      <c r="B152" s="178"/>
      <c r="C152" s="179" t="s">
        <v>191</v>
      </c>
      <c r="D152" s="179" t="s">
        <v>137</v>
      </c>
      <c r="E152" s="180" t="s">
        <v>379</v>
      </c>
      <c r="F152" s="181" t="s">
        <v>380</v>
      </c>
      <c r="G152" s="182" t="s">
        <v>354</v>
      </c>
      <c r="H152" s="183">
        <v>1</v>
      </c>
      <c r="I152" s="184"/>
      <c r="J152" s="185">
        <f>ROUND(I152*H152,2)</f>
        <v>0</v>
      </c>
      <c r="K152" s="181" t="s">
        <v>1</v>
      </c>
      <c r="L152" s="38"/>
      <c r="M152" s="186" t="s">
        <v>1</v>
      </c>
      <c r="N152" s="187" t="s">
        <v>48</v>
      </c>
      <c r="O152" s="76"/>
      <c r="P152" s="188">
        <f>O152*H152</f>
        <v>0</v>
      </c>
      <c r="Q152" s="188">
        <v>0</v>
      </c>
      <c r="R152" s="188">
        <f>Q152*H152</f>
        <v>0</v>
      </c>
      <c r="S152" s="188">
        <v>0</v>
      </c>
      <c r="T152" s="18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0" t="s">
        <v>355</v>
      </c>
      <c r="AT152" s="190" t="s">
        <v>137</v>
      </c>
      <c r="AU152" s="190" t="s">
        <v>92</v>
      </c>
      <c r="AY152" s="18" t="s">
        <v>135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90</v>
      </c>
      <c r="BK152" s="191">
        <f>ROUND(I152*H152,2)</f>
        <v>0</v>
      </c>
      <c r="BL152" s="18" t="s">
        <v>355</v>
      </c>
      <c r="BM152" s="190" t="s">
        <v>381</v>
      </c>
    </row>
    <row r="153" s="2" customFormat="1">
      <c r="A153" s="37"/>
      <c r="B153" s="38"/>
      <c r="C153" s="37"/>
      <c r="D153" s="192" t="s">
        <v>144</v>
      </c>
      <c r="E153" s="37"/>
      <c r="F153" s="193" t="s">
        <v>380</v>
      </c>
      <c r="G153" s="37"/>
      <c r="H153" s="37"/>
      <c r="I153" s="194"/>
      <c r="J153" s="37"/>
      <c r="K153" s="37"/>
      <c r="L153" s="38"/>
      <c r="M153" s="195"/>
      <c r="N153" s="196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144</v>
      </c>
      <c r="AU153" s="18" t="s">
        <v>92</v>
      </c>
    </row>
    <row r="154" s="2" customFormat="1">
      <c r="A154" s="37"/>
      <c r="B154" s="38"/>
      <c r="C154" s="37"/>
      <c r="D154" s="192" t="s">
        <v>357</v>
      </c>
      <c r="E154" s="37"/>
      <c r="F154" s="233" t="s">
        <v>382</v>
      </c>
      <c r="G154" s="37"/>
      <c r="H154" s="37"/>
      <c r="I154" s="194"/>
      <c r="J154" s="37"/>
      <c r="K154" s="37"/>
      <c r="L154" s="38"/>
      <c r="M154" s="195"/>
      <c r="N154" s="196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357</v>
      </c>
      <c r="AU154" s="18" t="s">
        <v>92</v>
      </c>
    </row>
    <row r="155" s="14" customFormat="1">
      <c r="A155" s="14"/>
      <c r="B155" s="204"/>
      <c r="C155" s="14"/>
      <c r="D155" s="192" t="s">
        <v>146</v>
      </c>
      <c r="E155" s="205" t="s">
        <v>1</v>
      </c>
      <c r="F155" s="206" t="s">
        <v>90</v>
      </c>
      <c r="G155" s="14"/>
      <c r="H155" s="207">
        <v>1</v>
      </c>
      <c r="I155" s="208"/>
      <c r="J155" s="14"/>
      <c r="K155" s="14"/>
      <c r="L155" s="204"/>
      <c r="M155" s="209"/>
      <c r="N155" s="210"/>
      <c r="O155" s="210"/>
      <c r="P155" s="210"/>
      <c r="Q155" s="210"/>
      <c r="R155" s="210"/>
      <c r="S155" s="210"/>
      <c r="T155" s="21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5" t="s">
        <v>146</v>
      </c>
      <c r="AU155" s="205" t="s">
        <v>92</v>
      </c>
      <c r="AV155" s="14" t="s">
        <v>92</v>
      </c>
      <c r="AW155" s="14" t="s">
        <v>36</v>
      </c>
      <c r="AX155" s="14" t="s">
        <v>90</v>
      </c>
      <c r="AY155" s="205" t="s">
        <v>135</v>
      </c>
    </row>
    <row r="156" s="2" customFormat="1" ht="16.5" customHeight="1">
      <c r="A156" s="37"/>
      <c r="B156" s="178"/>
      <c r="C156" s="179" t="s">
        <v>196</v>
      </c>
      <c r="D156" s="179" t="s">
        <v>137</v>
      </c>
      <c r="E156" s="180" t="s">
        <v>383</v>
      </c>
      <c r="F156" s="181" t="s">
        <v>384</v>
      </c>
      <c r="G156" s="182" t="s">
        <v>354</v>
      </c>
      <c r="H156" s="183">
        <v>1</v>
      </c>
      <c r="I156" s="184"/>
      <c r="J156" s="185">
        <f>ROUND(I156*H156,2)</f>
        <v>0</v>
      </c>
      <c r="K156" s="181" t="s">
        <v>1</v>
      </c>
      <c r="L156" s="38"/>
      <c r="M156" s="186" t="s">
        <v>1</v>
      </c>
      <c r="N156" s="187" t="s">
        <v>48</v>
      </c>
      <c r="O156" s="76"/>
      <c r="P156" s="188">
        <f>O156*H156</f>
        <v>0</v>
      </c>
      <c r="Q156" s="188">
        <v>0</v>
      </c>
      <c r="R156" s="188">
        <f>Q156*H156</f>
        <v>0</v>
      </c>
      <c r="S156" s="188">
        <v>0</v>
      </c>
      <c r="T156" s="18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0" t="s">
        <v>355</v>
      </c>
      <c r="AT156" s="190" t="s">
        <v>137</v>
      </c>
      <c r="AU156" s="190" t="s">
        <v>92</v>
      </c>
      <c r="AY156" s="18" t="s">
        <v>135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8" t="s">
        <v>90</v>
      </c>
      <c r="BK156" s="191">
        <f>ROUND(I156*H156,2)</f>
        <v>0</v>
      </c>
      <c r="BL156" s="18" t="s">
        <v>355</v>
      </c>
      <c r="BM156" s="190" t="s">
        <v>385</v>
      </c>
    </row>
    <row r="157" s="2" customFormat="1">
      <c r="A157" s="37"/>
      <c r="B157" s="38"/>
      <c r="C157" s="37"/>
      <c r="D157" s="192" t="s">
        <v>144</v>
      </c>
      <c r="E157" s="37"/>
      <c r="F157" s="193" t="s">
        <v>384</v>
      </c>
      <c r="G157" s="37"/>
      <c r="H157" s="37"/>
      <c r="I157" s="194"/>
      <c r="J157" s="37"/>
      <c r="K157" s="37"/>
      <c r="L157" s="38"/>
      <c r="M157" s="195"/>
      <c r="N157" s="196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144</v>
      </c>
      <c r="AU157" s="18" t="s">
        <v>92</v>
      </c>
    </row>
    <row r="158" s="14" customFormat="1">
      <c r="A158" s="14"/>
      <c r="B158" s="204"/>
      <c r="C158" s="14"/>
      <c r="D158" s="192" t="s">
        <v>146</v>
      </c>
      <c r="E158" s="205" t="s">
        <v>1</v>
      </c>
      <c r="F158" s="206" t="s">
        <v>90</v>
      </c>
      <c r="G158" s="14"/>
      <c r="H158" s="207">
        <v>1</v>
      </c>
      <c r="I158" s="208"/>
      <c r="J158" s="14"/>
      <c r="K158" s="14"/>
      <c r="L158" s="204"/>
      <c r="M158" s="209"/>
      <c r="N158" s="210"/>
      <c r="O158" s="210"/>
      <c r="P158" s="210"/>
      <c r="Q158" s="210"/>
      <c r="R158" s="210"/>
      <c r="S158" s="210"/>
      <c r="T158" s="21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05" t="s">
        <v>146</v>
      </c>
      <c r="AU158" s="205" t="s">
        <v>92</v>
      </c>
      <c r="AV158" s="14" t="s">
        <v>92</v>
      </c>
      <c r="AW158" s="14" t="s">
        <v>36</v>
      </c>
      <c r="AX158" s="14" t="s">
        <v>83</v>
      </c>
      <c r="AY158" s="205" t="s">
        <v>135</v>
      </c>
    </row>
    <row r="159" s="15" customFormat="1">
      <c r="A159" s="15"/>
      <c r="B159" s="212"/>
      <c r="C159" s="15"/>
      <c r="D159" s="192" t="s">
        <v>146</v>
      </c>
      <c r="E159" s="213" t="s">
        <v>1</v>
      </c>
      <c r="F159" s="214" t="s">
        <v>149</v>
      </c>
      <c r="G159" s="15"/>
      <c r="H159" s="215">
        <v>1</v>
      </c>
      <c r="I159" s="216"/>
      <c r="J159" s="15"/>
      <c r="K159" s="15"/>
      <c r="L159" s="212"/>
      <c r="M159" s="217"/>
      <c r="N159" s="218"/>
      <c r="O159" s="218"/>
      <c r="P159" s="218"/>
      <c r="Q159" s="218"/>
      <c r="R159" s="218"/>
      <c r="S159" s="218"/>
      <c r="T159" s="219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13" t="s">
        <v>146</v>
      </c>
      <c r="AU159" s="213" t="s">
        <v>92</v>
      </c>
      <c r="AV159" s="15" t="s">
        <v>142</v>
      </c>
      <c r="AW159" s="15" t="s">
        <v>36</v>
      </c>
      <c r="AX159" s="15" t="s">
        <v>90</v>
      </c>
      <c r="AY159" s="213" t="s">
        <v>135</v>
      </c>
    </row>
    <row r="160" s="2" customFormat="1" ht="16.5" customHeight="1">
      <c r="A160" s="37"/>
      <c r="B160" s="178"/>
      <c r="C160" s="179" t="s">
        <v>199</v>
      </c>
      <c r="D160" s="179" t="s">
        <v>137</v>
      </c>
      <c r="E160" s="180" t="s">
        <v>386</v>
      </c>
      <c r="F160" s="181" t="s">
        <v>387</v>
      </c>
      <c r="G160" s="182" t="s">
        <v>354</v>
      </c>
      <c r="H160" s="183">
        <v>1</v>
      </c>
      <c r="I160" s="184"/>
      <c r="J160" s="185">
        <f>ROUND(I160*H160,2)</f>
        <v>0</v>
      </c>
      <c r="K160" s="181" t="s">
        <v>141</v>
      </c>
      <c r="L160" s="38"/>
      <c r="M160" s="186" t="s">
        <v>1</v>
      </c>
      <c r="N160" s="187" t="s">
        <v>48</v>
      </c>
      <c r="O160" s="76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0" t="s">
        <v>355</v>
      </c>
      <c r="AT160" s="190" t="s">
        <v>137</v>
      </c>
      <c r="AU160" s="190" t="s">
        <v>92</v>
      </c>
      <c r="AY160" s="18" t="s">
        <v>135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90</v>
      </c>
      <c r="BK160" s="191">
        <f>ROUND(I160*H160,2)</f>
        <v>0</v>
      </c>
      <c r="BL160" s="18" t="s">
        <v>355</v>
      </c>
      <c r="BM160" s="190" t="s">
        <v>388</v>
      </c>
    </row>
    <row r="161" s="2" customFormat="1">
      <c r="A161" s="37"/>
      <c r="B161" s="38"/>
      <c r="C161" s="37"/>
      <c r="D161" s="192" t="s">
        <v>144</v>
      </c>
      <c r="E161" s="37"/>
      <c r="F161" s="193" t="s">
        <v>387</v>
      </c>
      <c r="G161" s="37"/>
      <c r="H161" s="37"/>
      <c r="I161" s="194"/>
      <c r="J161" s="37"/>
      <c r="K161" s="37"/>
      <c r="L161" s="38"/>
      <c r="M161" s="195"/>
      <c r="N161" s="196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144</v>
      </c>
      <c r="AU161" s="18" t="s">
        <v>92</v>
      </c>
    </row>
    <row r="162" s="2" customFormat="1">
      <c r="A162" s="37"/>
      <c r="B162" s="38"/>
      <c r="C162" s="37"/>
      <c r="D162" s="192" t="s">
        <v>357</v>
      </c>
      <c r="E162" s="37"/>
      <c r="F162" s="233" t="s">
        <v>389</v>
      </c>
      <c r="G162" s="37"/>
      <c r="H162" s="37"/>
      <c r="I162" s="194"/>
      <c r="J162" s="37"/>
      <c r="K162" s="37"/>
      <c r="L162" s="38"/>
      <c r="M162" s="195"/>
      <c r="N162" s="196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357</v>
      </c>
      <c r="AU162" s="18" t="s">
        <v>92</v>
      </c>
    </row>
    <row r="163" s="12" customFormat="1" ht="22.8" customHeight="1">
      <c r="A163" s="12"/>
      <c r="B163" s="165"/>
      <c r="C163" s="12"/>
      <c r="D163" s="166" t="s">
        <v>82</v>
      </c>
      <c r="E163" s="176" t="s">
        <v>390</v>
      </c>
      <c r="F163" s="176" t="s">
        <v>391</v>
      </c>
      <c r="G163" s="12"/>
      <c r="H163" s="12"/>
      <c r="I163" s="168"/>
      <c r="J163" s="177">
        <f>BK163</f>
        <v>0</v>
      </c>
      <c r="K163" s="12"/>
      <c r="L163" s="165"/>
      <c r="M163" s="170"/>
      <c r="N163" s="171"/>
      <c r="O163" s="171"/>
      <c r="P163" s="172">
        <f>SUM(P164:P169)</f>
        <v>0</v>
      </c>
      <c r="Q163" s="171"/>
      <c r="R163" s="172">
        <f>SUM(R164:R169)</f>
        <v>0</v>
      </c>
      <c r="S163" s="171"/>
      <c r="T163" s="173">
        <f>SUM(T164:T169)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66" t="s">
        <v>176</v>
      </c>
      <c r="AT163" s="174" t="s">
        <v>82</v>
      </c>
      <c r="AU163" s="174" t="s">
        <v>90</v>
      </c>
      <c r="AY163" s="166" t="s">
        <v>135</v>
      </c>
      <c r="BK163" s="175">
        <f>SUM(BK164:BK169)</f>
        <v>0</v>
      </c>
    </row>
    <row r="164" s="2" customFormat="1" ht="21.75" customHeight="1">
      <c r="A164" s="37"/>
      <c r="B164" s="178"/>
      <c r="C164" s="179" t="s">
        <v>203</v>
      </c>
      <c r="D164" s="179" t="s">
        <v>137</v>
      </c>
      <c r="E164" s="180" t="s">
        <v>392</v>
      </c>
      <c r="F164" s="181" t="s">
        <v>393</v>
      </c>
      <c r="G164" s="182" t="s">
        <v>354</v>
      </c>
      <c r="H164" s="183">
        <v>1</v>
      </c>
      <c r="I164" s="184"/>
      <c r="J164" s="185">
        <f>ROUND(I164*H164,2)</f>
        <v>0</v>
      </c>
      <c r="K164" s="181" t="s">
        <v>141</v>
      </c>
      <c r="L164" s="38"/>
      <c r="M164" s="186" t="s">
        <v>1</v>
      </c>
      <c r="N164" s="187" t="s">
        <v>48</v>
      </c>
      <c r="O164" s="76"/>
      <c r="P164" s="188">
        <f>O164*H164</f>
        <v>0</v>
      </c>
      <c r="Q164" s="188">
        <v>0</v>
      </c>
      <c r="R164" s="188">
        <f>Q164*H164</f>
        <v>0</v>
      </c>
      <c r="S164" s="188">
        <v>0</v>
      </c>
      <c r="T164" s="18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0" t="s">
        <v>355</v>
      </c>
      <c r="AT164" s="190" t="s">
        <v>137</v>
      </c>
      <c r="AU164" s="190" t="s">
        <v>92</v>
      </c>
      <c r="AY164" s="18" t="s">
        <v>135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8" t="s">
        <v>90</v>
      </c>
      <c r="BK164" s="191">
        <f>ROUND(I164*H164,2)</f>
        <v>0</v>
      </c>
      <c r="BL164" s="18" t="s">
        <v>355</v>
      </c>
      <c r="BM164" s="190" t="s">
        <v>394</v>
      </c>
    </row>
    <row r="165" s="2" customFormat="1">
      <c r="A165" s="37"/>
      <c r="B165" s="38"/>
      <c r="C165" s="37"/>
      <c r="D165" s="192" t="s">
        <v>144</v>
      </c>
      <c r="E165" s="37"/>
      <c r="F165" s="193" t="s">
        <v>393</v>
      </c>
      <c r="G165" s="37"/>
      <c r="H165" s="37"/>
      <c r="I165" s="194"/>
      <c r="J165" s="37"/>
      <c r="K165" s="37"/>
      <c r="L165" s="38"/>
      <c r="M165" s="195"/>
      <c r="N165" s="196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144</v>
      </c>
      <c r="AU165" s="18" t="s">
        <v>92</v>
      </c>
    </row>
    <row r="166" s="2" customFormat="1">
      <c r="A166" s="37"/>
      <c r="B166" s="38"/>
      <c r="C166" s="37"/>
      <c r="D166" s="192" t="s">
        <v>357</v>
      </c>
      <c r="E166" s="37"/>
      <c r="F166" s="233" t="s">
        <v>395</v>
      </c>
      <c r="G166" s="37"/>
      <c r="H166" s="37"/>
      <c r="I166" s="194"/>
      <c r="J166" s="37"/>
      <c r="K166" s="37"/>
      <c r="L166" s="38"/>
      <c r="M166" s="195"/>
      <c r="N166" s="196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357</v>
      </c>
      <c r="AU166" s="18" t="s">
        <v>92</v>
      </c>
    </row>
    <row r="167" s="2" customFormat="1" ht="16.5" customHeight="1">
      <c r="A167" s="37"/>
      <c r="B167" s="178"/>
      <c r="C167" s="179" t="s">
        <v>207</v>
      </c>
      <c r="D167" s="179" t="s">
        <v>137</v>
      </c>
      <c r="E167" s="180" t="s">
        <v>396</v>
      </c>
      <c r="F167" s="181" t="s">
        <v>397</v>
      </c>
      <c r="G167" s="182" t="s">
        <v>354</v>
      </c>
      <c r="H167" s="183">
        <v>1</v>
      </c>
      <c r="I167" s="184"/>
      <c r="J167" s="185">
        <f>ROUND(I167*H167,2)</f>
        <v>0</v>
      </c>
      <c r="K167" s="181" t="s">
        <v>141</v>
      </c>
      <c r="L167" s="38"/>
      <c r="M167" s="186" t="s">
        <v>1</v>
      </c>
      <c r="N167" s="187" t="s">
        <v>48</v>
      </c>
      <c r="O167" s="76"/>
      <c r="P167" s="188">
        <f>O167*H167</f>
        <v>0</v>
      </c>
      <c r="Q167" s="188">
        <v>0</v>
      </c>
      <c r="R167" s="188">
        <f>Q167*H167</f>
        <v>0</v>
      </c>
      <c r="S167" s="188">
        <v>0</v>
      </c>
      <c r="T167" s="18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0" t="s">
        <v>355</v>
      </c>
      <c r="AT167" s="190" t="s">
        <v>137</v>
      </c>
      <c r="AU167" s="190" t="s">
        <v>92</v>
      </c>
      <c r="AY167" s="18" t="s">
        <v>135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8" t="s">
        <v>90</v>
      </c>
      <c r="BK167" s="191">
        <f>ROUND(I167*H167,2)</f>
        <v>0</v>
      </c>
      <c r="BL167" s="18" t="s">
        <v>355</v>
      </c>
      <c r="BM167" s="190" t="s">
        <v>398</v>
      </c>
    </row>
    <row r="168" s="2" customFormat="1">
      <c r="A168" s="37"/>
      <c r="B168" s="38"/>
      <c r="C168" s="37"/>
      <c r="D168" s="192" t="s">
        <v>144</v>
      </c>
      <c r="E168" s="37"/>
      <c r="F168" s="193" t="s">
        <v>399</v>
      </c>
      <c r="G168" s="37"/>
      <c r="H168" s="37"/>
      <c r="I168" s="194"/>
      <c r="J168" s="37"/>
      <c r="K168" s="37"/>
      <c r="L168" s="38"/>
      <c r="M168" s="195"/>
      <c r="N168" s="196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144</v>
      </c>
      <c r="AU168" s="18" t="s">
        <v>92</v>
      </c>
    </row>
    <row r="169" s="2" customFormat="1">
      <c r="A169" s="37"/>
      <c r="B169" s="38"/>
      <c r="C169" s="37"/>
      <c r="D169" s="192" t="s">
        <v>357</v>
      </c>
      <c r="E169" s="37"/>
      <c r="F169" s="233" t="s">
        <v>400</v>
      </c>
      <c r="G169" s="37"/>
      <c r="H169" s="37"/>
      <c r="I169" s="194"/>
      <c r="J169" s="37"/>
      <c r="K169" s="37"/>
      <c r="L169" s="38"/>
      <c r="M169" s="195"/>
      <c r="N169" s="196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357</v>
      </c>
      <c r="AU169" s="18" t="s">
        <v>92</v>
      </c>
    </row>
    <row r="170" s="12" customFormat="1" ht="22.8" customHeight="1">
      <c r="A170" s="12"/>
      <c r="B170" s="165"/>
      <c r="C170" s="12"/>
      <c r="D170" s="166" t="s">
        <v>82</v>
      </c>
      <c r="E170" s="176" t="s">
        <v>401</v>
      </c>
      <c r="F170" s="176" t="s">
        <v>402</v>
      </c>
      <c r="G170" s="12"/>
      <c r="H170" s="12"/>
      <c r="I170" s="168"/>
      <c r="J170" s="177">
        <f>BK170</f>
        <v>0</v>
      </c>
      <c r="K170" s="12"/>
      <c r="L170" s="165"/>
      <c r="M170" s="170"/>
      <c r="N170" s="171"/>
      <c r="O170" s="171"/>
      <c r="P170" s="172">
        <f>SUM(P171:P190)</f>
        <v>0</v>
      </c>
      <c r="Q170" s="171"/>
      <c r="R170" s="172">
        <f>SUM(R171:R190)</f>
        <v>0</v>
      </c>
      <c r="S170" s="171"/>
      <c r="T170" s="173">
        <f>SUM(T171:T190)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66" t="s">
        <v>176</v>
      </c>
      <c r="AT170" s="174" t="s">
        <v>82</v>
      </c>
      <c r="AU170" s="174" t="s">
        <v>90</v>
      </c>
      <c r="AY170" s="166" t="s">
        <v>135</v>
      </c>
      <c r="BK170" s="175">
        <f>SUM(BK171:BK190)</f>
        <v>0</v>
      </c>
    </row>
    <row r="171" s="2" customFormat="1" ht="16.5" customHeight="1">
      <c r="A171" s="37"/>
      <c r="B171" s="178"/>
      <c r="C171" s="179" t="s">
        <v>216</v>
      </c>
      <c r="D171" s="179" t="s">
        <v>137</v>
      </c>
      <c r="E171" s="180" t="s">
        <v>403</v>
      </c>
      <c r="F171" s="181" t="s">
        <v>404</v>
      </c>
      <c r="G171" s="182" t="s">
        <v>354</v>
      </c>
      <c r="H171" s="183">
        <v>1</v>
      </c>
      <c r="I171" s="184"/>
      <c r="J171" s="185">
        <f>ROUND(I171*H171,2)</f>
        <v>0</v>
      </c>
      <c r="K171" s="181" t="s">
        <v>141</v>
      </c>
      <c r="L171" s="38"/>
      <c r="M171" s="186" t="s">
        <v>1</v>
      </c>
      <c r="N171" s="187" t="s">
        <v>48</v>
      </c>
      <c r="O171" s="76"/>
      <c r="P171" s="188">
        <f>O171*H171</f>
        <v>0</v>
      </c>
      <c r="Q171" s="188">
        <v>0</v>
      </c>
      <c r="R171" s="188">
        <f>Q171*H171</f>
        <v>0</v>
      </c>
      <c r="S171" s="188">
        <v>0</v>
      </c>
      <c r="T171" s="18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0" t="s">
        <v>355</v>
      </c>
      <c r="AT171" s="190" t="s">
        <v>137</v>
      </c>
      <c r="AU171" s="190" t="s">
        <v>92</v>
      </c>
      <c r="AY171" s="18" t="s">
        <v>135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8" t="s">
        <v>90</v>
      </c>
      <c r="BK171" s="191">
        <f>ROUND(I171*H171,2)</f>
        <v>0</v>
      </c>
      <c r="BL171" s="18" t="s">
        <v>355</v>
      </c>
      <c r="BM171" s="190" t="s">
        <v>405</v>
      </c>
    </row>
    <row r="172" s="2" customFormat="1">
      <c r="A172" s="37"/>
      <c r="B172" s="38"/>
      <c r="C172" s="37"/>
      <c r="D172" s="192" t="s">
        <v>144</v>
      </c>
      <c r="E172" s="37"/>
      <c r="F172" s="193" t="s">
        <v>404</v>
      </c>
      <c r="G172" s="37"/>
      <c r="H172" s="37"/>
      <c r="I172" s="194"/>
      <c r="J172" s="37"/>
      <c r="K172" s="37"/>
      <c r="L172" s="38"/>
      <c r="M172" s="195"/>
      <c r="N172" s="196"/>
      <c r="O172" s="76"/>
      <c r="P172" s="76"/>
      <c r="Q172" s="76"/>
      <c r="R172" s="76"/>
      <c r="S172" s="76"/>
      <c r="T172" s="7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8" t="s">
        <v>144</v>
      </c>
      <c r="AU172" s="18" t="s">
        <v>92</v>
      </c>
    </row>
    <row r="173" s="2" customFormat="1">
      <c r="A173" s="37"/>
      <c r="B173" s="38"/>
      <c r="C173" s="37"/>
      <c r="D173" s="192" t="s">
        <v>357</v>
      </c>
      <c r="E173" s="37"/>
      <c r="F173" s="233" t="s">
        <v>406</v>
      </c>
      <c r="G173" s="37"/>
      <c r="H173" s="37"/>
      <c r="I173" s="194"/>
      <c r="J173" s="37"/>
      <c r="K173" s="37"/>
      <c r="L173" s="38"/>
      <c r="M173" s="195"/>
      <c r="N173" s="196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357</v>
      </c>
      <c r="AU173" s="18" t="s">
        <v>92</v>
      </c>
    </row>
    <row r="174" s="2" customFormat="1" ht="16.5" customHeight="1">
      <c r="A174" s="37"/>
      <c r="B174" s="178"/>
      <c r="C174" s="179" t="s">
        <v>226</v>
      </c>
      <c r="D174" s="179" t="s">
        <v>137</v>
      </c>
      <c r="E174" s="180" t="s">
        <v>407</v>
      </c>
      <c r="F174" s="181" t="s">
        <v>408</v>
      </c>
      <c r="G174" s="182" t="s">
        <v>354</v>
      </c>
      <c r="H174" s="183">
        <v>1</v>
      </c>
      <c r="I174" s="184"/>
      <c r="J174" s="185">
        <f>ROUND(I174*H174,2)</f>
        <v>0</v>
      </c>
      <c r="K174" s="181" t="s">
        <v>141</v>
      </c>
      <c r="L174" s="38"/>
      <c r="M174" s="186" t="s">
        <v>1</v>
      </c>
      <c r="N174" s="187" t="s">
        <v>48</v>
      </c>
      <c r="O174" s="76"/>
      <c r="P174" s="188">
        <f>O174*H174</f>
        <v>0</v>
      </c>
      <c r="Q174" s="188">
        <v>0</v>
      </c>
      <c r="R174" s="188">
        <f>Q174*H174</f>
        <v>0</v>
      </c>
      <c r="S174" s="188">
        <v>0</v>
      </c>
      <c r="T174" s="18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0" t="s">
        <v>355</v>
      </c>
      <c r="AT174" s="190" t="s">
        <v>137</v>
      </c>
      <c r="AU174" s="190" t="s">
        <v>92</v>
      </c>
      <c r="AY174" s="18" t="s">
        <v>135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90</v>
      </c>
      <c r="BK174" s="191">
        <f>ROUND(I174*H174,2)</f>
        <v>0</v>
      </c>
      <c r="BL174" s="18" t="s">
        <v>355</v>
      </c>
      <c r="BM174" s="190" t="s">
        <v>409</v>
      </c>
    </row>
    <row r="175" s="2" customFormat="1">
      <c r="A175" s="37"/>
      <c r="B175" s="38"/>
      <c r="C175" s="37"/>
      <c r="D175" s="192" t="s">
        <v>144</v>
      </c>
      <c r="E175" s="37"/>
      <c r="F175" s="193" t="s">
        <v>408</v>
      </c>
      <c r="G175" s="37"/>
      <c r="H175" s="37"/>
      <c r="I175" s="194"/>
      <c r="J175" s="37"/>
      <c r="K175" s="37"/>
      <c r="L175" s="38"/>
      <c r="M175" s="195"/>
      <c r="N175" s="196"/>
      <c r="O175" s="76"/>
      <c r="P175" s="76"/>
      <c r="Q175" s="76"/>
      <c r="R175" s="76"/>
      <c r="S175" s="76"/>
      <c r="T175" s="7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144</v>
      </c>
      <c r="AU175" s="18" t="s">
        <v>92</v>
      </c>
    </row>
    <row r="176" s="2" customFormat="1">
      <c r="A176" s="37"/>
      <c r="B176" s="38"/>
      <c r="C176" s="37"/>
      <c r="D176" s="192" t="s">
        <v>357</v>
      </c>
      <c r="E176" s="37"/>
      <c r="F176" s="233" t="s">
        <v>410</v>
      </c>
      <c r="G176" s="37"/>
      <c r="H176" s="37"/>
      <c r="I176" s="194"/>
      <c r="J176" s="37"/>
      <c r="K176" s="37"/>
      <c r="L176" s="38"/>
      <c r="M176" s="195"/>
      <c r="N176" s="196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357</v>
      </c>
      <c r="AU176" s="18" t="s">
        <v>92</v>
      </c>
    </row>
    <row r="177" s="14" customFormat="1">
      <c r="A177" s="14"/>
      <c r="B177" s="204"/>
      <c r="C177" s="14"/>
      <c r="D177" s="192" t="s">
        <v>146</v>
      </c>
      <c r="E177" s="205" t="s">
        <v>1</v>
      </c>
      <c r="F177" s="206" t="s">
        <v>90</v>
      </c>
      <c r="G177" s="14"/>
      <c r="H177" s="207">
        <v>1</v>
      </c>
      <c r="I177" s="208"/>
      <c r="J177" s="14"/>
      <c r="K177" s="14"/>
      <c r="L177" s="204"/>
      <c r="M177" s="209"/>
      <c r="N177" s="210"/>
      <c r="O177" s="210"/>
      <c r="P177" s="210"/>
      <c r="Q177" s="210"/>
      <c r="R177" s="210"/>
      <c r="S177" s="210"/>
      <c r="T177" s="21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5" t="s">
        <v>146</v>
      </c>
      <c r="AU177" s="205" t="s">
        <v>92</v>
      </c>
      <c r="AV177" s="14" t="s">
        <v>92</v>
      </c>
      <c r="AW177" s="14" t="s">
        <v>36</v>
      </c>
      <c r="AX177" s="14" t="s">
        <v>83</v>
      </c>
      <c r="AY177" s="205" t="s">
        <v>135</v>
      </c>
    </row>
    <row r="178" s="15" customFormat="1">
      <c r="A178" s="15"/>
      <c r="B178" s="212"/>
      <c r="C178" s="15"/>
      <c r="D178" s="192" t="s">
        <v>146</v>
      </c>
      <c r="E178" s="213" t="s">
        <v>1</v>
      </c>
      <c r="F178" s="214" t="s">
        <v>149</v>
      </c>
      <c r="G178" s="15"/>
      <c r="H178" s="215">
        <v>1</v>
      </c>
      <c r="I178" s="216"/>
      <c r="J178" s="15"/>
      <c r="K178" s="15"/>
      <c r="L178" s="212"/>
      <c r="M178" s="217"/>
      <c r="N178" s="218"/>
      <c r="O178" s="218"/>
      <c r="P178" s="218"/>
      <c r="Q178" s="218"/>
      <c r="R178" s="218"/>
      <c r="S178" s="218"/>
      <c r="T178" s="21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13" t="s">
        <v>146</v>
      </c>
      <c r="AU178" s="213" t="s">
        <v>92</v>
      </c>
      <c r="AV178" s="15" t="s">
        <v>142</v>
      </c>
      <c r="AW178" s="15" t="s">
        <v>36</v>
      </c>
      <c r="AX178" s="15" t="s">
        <v>90</v>
      </c>
      <c r="AY178" s="213" t="s">
        <v>135</v>
      </c>
    </row>
    <row r="179" s="2" customFormat="1" ht="21.75" customHeight="1">
      <c r="A179" s="37"/>
      <c r="B179" s="178"/>
      <c r="C179" s="179" t="s">
        <v>233</v>
      </c>
      <c r="D179" s="179" t="s">
        <v>137</v>
      </c>
      <c r="E179" s="180" t="s">
        <v>411</v>
      </c>
      <c r="F179" s="181" t="s">
        <v>412</v>
      </c>
      <c r="G179" s="182" t="s">
        <v>354</v>
      </c>
      <c r="H179" s="183">
        <v>1</v>
      </c>
      <c r="I179" s="184"/>
      <c r="J179" s="185">
        <f>ROUND(I179*H179,2)</f>
        <v>0</v>
      </c>
      <c r="K179" s="181" t="s">
        <v>1</v>
      </c>
      <c r="L179" s="38"/>
      <c r="M179" s="186" t="s">
        <v>1</v>
      </c>
      <c r="N179" s="187" t="s">
        <v>48</v>
      </c>
      <c r="O179" s="76"/>
      <c r="P179" s="188">
        <f>O179*H179</f>
        <v>0</v>
      </c>
      <c r="Q179" s="188">
        <v>0</v>
      </c>
      <c r="R179" s="188">
        <f>Q179*H179</f>
        <v>0</v>
      </c>
      <c r="S179" s="188">
        <v>0</v>
      </c>
      <c r="T179" s="18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0" t="s">
        <v>355</v>
      </c>
      <c r="AT179" s="190" t="s">
        <v>137</v>
      </c>
      <c r="AU179" s="190" t="s">
        <v>92</v>
      </c>
      <c r="AY179" s="18" t="s">
        <v>135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8" t="s">
        <v>90</v>
      </c>
      <c r="BK179" s="191">
        <f>ROUND(I179*H179,2)</f>
        <v>0</v>
      </c>
      <c r="BL179" s="18" t="s">
        <v>355</v>
      </c>
      <c r="BM179" s="190" t="s">
        <v>413</v>
      </c>
    </row>
    <row r="180" s="2" customFormat="1">
      <c r="A180" s="37"/>
      <c r="B180" s="38"/>
      <c r="C180" s="37"/>
      <c r="D180" s="192" t="s">
        <v>144</v>
      </c>
      <c r="E180" s="37"/>
      <c r="F180" s="193" t="s">
        <v>412</v>
      </c>
      <c r="G180" s="37"/>
      <c r="H180" s="37"/>
      <c r="I180" s="194"/>
      <c r="J180" s="37"/>
      <c r="K180" s="37"/>
      <c r="L180" s="38"/>
      <c r="M180" s="195"/>
      <c r="N180" s="196"/>
      <c r="O180" s="76"/>
      <c r="P180" s="76"/>
      <c r="Q180" s="76"/>
      <c r="R180" s="76"/>
      <c r="S180" s="76"/>
      <c r="T180" s="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144</v>
      </c>
      <c r="AU180" s="18" t="s">
        <v>92</v>
      </c>
    </row>
    <row r="181" s="2" customFormat="1">
      <c r="A181" s="37"/>
      <c r="B181" s="38"/>
      <c r="C181" s="37"/>
      <c r="D181" s="192" t="s">
        <v>357</v>
      </c>
      <c r="E181" s="37"/>
      <c r="F181" s="233" t="s">
        <v>414</v>
      </c>
      <c r="G181" s="37"/>
      <c r="H181" s="37"/>
      <c r="I181" s="194"/>
      <c r="J181" s="37"/>
      <c r="K181" s="37"/>
      <c r="L181" s="38"/>
      <c r="M181" s="195"/>
      <c r="N181" s="196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357</v>
      </c>
      <c r="AU181" s="18" t="s">
        <v>92</v>
      </c>
    </row>
    <row r="182" s="14" customFormat="1">
      <c r="A182" s="14"/>
      <c r="B182" s="204"/>
      <c r="C182" s="14"/>
      <c r="D182" s="192" t="s">
        <v>146</v>
      </c>
      <c r="E182" s="205" t="s">
        <v>1</v>
      </c>
      <c r="F182" s="206" t="s">
        <v>90</v>
      </c>
      <c r="G182" s="14"/>
      <c r="H182" s="207">
        <v>1</v>
      </c>
      <c r="I182" s="208"/>
      <c r="J182" s="14"/>
      <c r="K182" s="14"/>
      <c r="L182" s="204"/>
      <c r="M182" s="209"/>
      <c r="N182" s="210"/>
      <c r="O182" s="210"/>
      <c r="P182" s="210"/>
      <c r="Q182" s="210"/>
      <c r="R182" s="210"/>
      <c r="S182" s="210"/>
      <c r="T182" s="21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5" t="s">
        <v>146</v>
      </c>
      <c r="AU182" s="205" t="s">
        <v>92</v>
      </c>
      <c r="AV182" s="14" t="s">
        <v>92</v>
      </c>
      <c r="AW182" s="14" t="s">
        <v>36</v>
      </c>
      <c r="AX182" s="14" t="s">
        <v>83</v>
      </c>
      <c r="AY182" s="205" t="s">
        <v>135</v>
      </c>
    </row>
    <row r="183" s="15" customFormat="1">
      <c r="A183" s="15"/>
      <c r="B183" s="212"/>
      <c r="C183" s="15"/>
      <c r="D183" s="192" t="s">
        <v>146</v>
      </c>
      <c r="E183" s="213" t="s">
        <v>1</v>
      </c>
      <c r="F183" s="214" t="s">
        <v>149</v>
      </c>
      <c r="G183" s="15"/>
      <c r="H183" s="215">
        <v>1</v>
      </c>
      <c r="I183" s="216"/>
      <c r="J183" s="15"/>
      <c r="K183" s="15"/>
      <c r="L183" s="212"/>
      <c r="M183" s="217"/>
      <c r="N183" s="218"/>
      <c r="O183" s="218"/>
      <c r="P183" s="218"/>
      <c r="Q183" s="218"/>
      <c r="R183" s="218"/>
      <c r="S183" s="218"/>
      <c r="T183" s="21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13" t="s">
        <v>146</v>
      </c>
      <c r="AU183" s="213" t="s">
        <v>92</v>
      </c>
      <c r="AV183" s="15" t="s">
        <v>142</v>
      </c>
      <c r="AW183" s="15" t="s">
        <v>36</v>
      </c>
      <c r="AX183" s="15" t="s">
        <v>90</v>
      </c>
      <c r="AY183" s="213" t="s">
        <v>135</v>
      </c>
    </row>
    <row r="184" s="2" customFormat="1" ht="37.8" customHeight="1">
      <c r="A184" s="37"/>
      <c r="B184" s="178"/>
      <c r="C184" s="179" t="s">
        <v>8</v>
      </c>
      <c r="D184" s="179" t="s">
        <v>137</v>
      </c>
      <c r="E184" s="180" t="s">
        <v>415</v>
      </c>
      <c r="F184" s="181" t="s">
        <v>416</v>
      </c>
      <c r="G184" s="182" t="s">
        <v>417</v>
      </c>
      <c r="H184" s="183">
        <v>3</v>
      </c>
      <c r="I184" s="184"/>
      <c r="J184" s="185">
        <f>ROUND(I184*H184,2)</f>
        <v>0</v>
      </c>
      <c r="K184" s="181" t="s">
        <v>141</v>
      </c>
      <c r="L184" s="38"/>
      <c r="M184" s="186" t="s">
        <v>1</v>
      </c>
      <c r="N184" s="187" t="s">
        <v>48</v>
      </c>
      <c r="O184" s="76"/>
      <c r="P184" s="188">
        <f>O184*H184</f>
        <v>0</v>
      </c>
      <c r="Q184" s="188">
        <v>0</v>
      </c>
      <c r="R184" s="188">
        <f>Q184*H184</f>
        <v>0</v>
      </c>
      <c r="S184" s="188">
        <v>0</v>
      </c>
      <c r="T184" s="18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0" t="s">
        <v>355</v>
      </c>
      <c r="AT184" s="190" t="s">
        <v>137</v>
      </c>
      <c r="AU184" s="190" t="s">
        <v>92</v>
      </c>
      <c r="AY184" s="18" t="s">
        <v>135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8" t="s">
        <v>90</v>
      </c>
      <c r="BK184" s="191">
        <f>ROUND(I184*H184,2)</f>
        <v>0</v>
      </c>
      <c r="BL184" s="18" t="s">
        <v>355</v>
      </c>
      <c r="BM184" s="190" t="s">
        <v>418</v>
      </c>
    </row>
    <row r="185" s="2" customFormat="1">
      <c r="A185" s="37"/>
      <c r="B185" s="38"/>
      <c r="C185" s="37"/>
      <c r="D185" s="192" t="s">
        <v>144</v>
      </c>
      <c r="E185" s="37"/>
      <c r="F185" s="193" t="s">
        <v>416</v>
      </c>
      <c r="G185" s="37"/>
      <c r="H185" s="37"/>
      <c r="I185" s="194"/>
      <c r="J185" s="37"/>
      <c r="K185" s="37"/>
      <c r="L185" s="38"/>
      <c r="M185" s="195"/>
      <c r="N185" s="196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144</v>
      </c>
      <c r="AU185" s="18" t="s">
        <v>92</v>
      </c>
    </row>
    <row r="186" s="2" customFormat="1">
      <c r="A186" s="37"/>
      <c r="B186" s="38"/>
      <c r="C186" s="37"/>
      <c r="D186" s="192" t="s">
        <v>357</v>
      </c>
      <c r="E186" s="37"/>
      <c r="F186" s="233" t="s">
        <v>419</v>
      </c>
      <c r="G186" s="37"/>
      <c r="H186" s="37"/>
      <c r="I186" s="194"/>
      <c r="J186" s="37"/>
      <c r="K186" s="37"/>
      <c r="L186" s="38"/>
      <c r="M186" s="195"/>
      <c r="N186" s="196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357</v>
      </c>
      <c r="AU186" s="18" t="s">
        <v>92</v>
      </c>
    </row>
    <row r="187" s="14" customFormat="1">
      <c r="A187" s="14"/>
      <c r="B187" s="204"/>
      <c r="C187" s="14"/>
      <c r="D187" s="192" t="s">
        <v>146</v>
      </c>
      <c r="E187" s="205" t="s">
        <v>1</v>
      </c>
      <c r="F187" s="206" t="s">
        <v>161</v>
      </c>
      <c r="G187" s="14"/>
      <c r="H187" s="207">
        <v>3</v>
      </c>
      <c r="I187" s="208"/>
      <c r="J187" s="14"/>
      <c r="K187" s="14"/>
      <c r="L187" s="204"/>
      <c r="M187" s="209"/>
      <c r="N187" s="210"/>
      <c r="O187" s="210"/>
      <c r="P187" s="210"/>
      <c r="Q187" s="210"/>
      <c r="R187" s="210"/>
      <c r="S187" s="210"/>
      <c r="T187" s="21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5" t="s">
        <v>146</v>
      </c>
      <c r="AU187" s="205" t="s">
        <v>92</v>
      </c>
      <c r="AV187" s="14" t="s">
        <v>92</v>
      </c>
      <c r="AW187" s="14" t="s">
        <v>36</v>
      </c>
      <c r="AX187" s="14" t="s">
        <v>83</v>
      </c>
      <c r="AY187" s="205" t="s">
        <v>135</v>
      </c>
    </row>
    <row r="188" s="15" customFormat="1">
      <c r="A188" s="15"/>
      <c r="B188" s="212"/>
      <c r="C188" s="15"/>
      <c r="D188" s="192" t="s">
        <v>146</v>
      </c>
      <c r="E188" s="213" t="s">
        <v>1</v>
      </c>
      <c r="F188" s="214" t="s">
        <v>149</v>
      </c>
      <c r="G188" s="15"/>
      <c r="H188" s="215">
        <v>3</v>
      </c>
      <c r="I188" s="216"/>
      <c r="J188" s="15"/>
      <c r="K188" s="15"/>
      <c r="L188" s="212"/>
      <c r="M188" s="217"/>
      <c r="N188" s="218"/>
      <c r="O188" s="218"/>
      <c r="P188" s="218"/>
      <c r="Q188" s="218"/>
      <c r="R188" s="218"/>
      <c r="S188" s="218"/>
      <c r="T188" s="21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13" t="s">
        <v>146</v>
      </c>
      <c r="AU188" s="213" t="s">
        <v>92</v>
      </c>
      <c r="AV188" s="15" t="s">
        <v>142</v>
      </c>
      <c r="AW188" s="15" t="s">
        <v>36</v>
      </c>
      <c r="AX188" s="15" t="s">
        <v>90</v>
      </c>
      <c r="AY188" s="213" t="s">
        <v>135</v>
      </c>
    </row>
    <row r="189" s="2" customFormat="1" ht="16.5" customHeight="1">
      <c r="A189" s="37"/>
      <c r="B189" s="178"/>
      <c r="C189" s="179" t="s">
        <v>242</v>
      </c>
      <c r="D189" s="179" t="s">
        <v>137</v>
      </c>
      <c r="E189" s="180" t="s">
        <v>420</v>
      </c>
      <c r="F189" s="181" t="s">
        <v>421</v>
      </c>
      <c r="G189" s="182" t="s">
        <v>354</v>
      </c>
      <c r="H189" s="183">
        <v>1</v>
      </c>
      <c r="I189" s="184"/>
      <c r="J189" s="185">
        <f>ROUND(I189*H189,2)</f>
        <v>0</v>
      </c>
      <c r="K189" s="181" t="s">
        <v>141</v>
      </c>
      <c r="L189" s="38"/>
      <c r="M189" s="186" t="s">
        <v>1</v>
      </c>
      <c r="N189" s="187" t="s">
        <v>48</v>
      </c>
      <c r="O189" s="76"/>
      <c r="P189" s="188">
        <f>O189*H189</f>
        <v>0</v>
      </c>
      <c r="Q189" s="188">
        <v>0</v>
      </c>
      <c r="R189" s="188">
        <f>Q189*H189</f>
        <v>0</v>
      </c>
      <c r="S189" s="188">
        <v>0</v>
      </c>
      <c r="T189" s="18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0" t="s">
        <v>355</v>
      </c>
      <c r="AT189" s="190" t="s">
        <v>137</v>
      </c>
      <c r="AU189" s="190" t="s">
        <v>92</v>
      </c>
      <c r="AY189" s="18" t="s">
        <v>135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8" t="s">
        <v>90</v>
      </c>
      <c r="BK189" s="191">
        <f>ROUND(I189*H189,2)</f>
        <v>0</v>
      </c>
      <c r="BL189" s="18" t="s">
        <v>355</v>
      </c>
      <c r="BM189" s="190" t="s">
        <v>422</v>
      </c>
    </row>
    <row r="190" s="2" customFormat="1">
      <c r="A190" s="37"/>
      <c r="B190" s="38"/>
      <c r="C190" s="37"/>
      <c r="D190" s="192" t="s">
        <v>144</v>
      </c>
      <c r="E190" s="37"/>
      <c r="F190" s="193" t="s">
        <v>421</v>
      </c>
      <c r="G190" s="37"/>
      <c r="H190" s="37"/>
      <c r="I190" s="194"/>
      <c r="J190" s="37"/>
      <c r="K190" s="37"/>
      <c r="L190" s="38"/>
      <c r="M190" s="195"/>
      <c r="N190" s="196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144</v>
      </c>
      <c r="AU190" s="18" t="s">
        <v>92</v>
      </c>
    </row>
    <row r="191" s="12" customFormat="1" ht="22.8" customHeight="1">
      <c r="A191" s="12"/>
      <c r="B191" s="165"/>
      <c r="C191" s="12"/>
      <c r="D191" s="166" t="s">
        <v>82</v>
      </c>
      <c r="E191" s="176" t="s">
        <v>423</v>
      </c>
      <c r="F191" s="176" t="s">
        <v>424</v>
      </c>
      <c r="G191" s="12"/>
      <c r="H191" s="12"/>
      <c r="I191" s="168"/>
      <c r="J191" s="177">
        <f>BK191</f>
        <v>0</v>
      </c>
      <c r="K191" s="12"/>
      <c r="L191" s="165"/>
      <c r="M191" s="170"/>
      <c r="N191" s="171"/>
      <c r="O191" s="171"/>
      <c r="P191" s="172">
        <f>SUM(P192:P197)</f>
        <v>0</v>
      </c>
      <c r="Q191" s="171"/>
      <c r="R191" s="172">
        <f>SUM(R192:R197)</f>
        <v>0</v>
      </c>
      <c r="S191" s="171"/>
      <c r="T191" s="173">
        <f>SUM(T192:T197)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66" t="s">
        <v>176</v>
      </c>
      <c r="AT191" s="174" t="s">
        <v>82</v>
      </c>
      <c r="AU191" s="174" t="s">
        <v>90</v>
      </c>
      <c r="AY191" s="166" t="s">
        <v>135</v>
      </c>
      <c r="BK191" s="175">
        <f>SUM(BK192:BK197)</f>
        <v>0</v>
      </c>
    </row>
    <row r="192" s="2" customFormat="1" ht="16.5" customHeight="1">
      <c r="A192" s="37"/>
      <c r="B192" s="178"/>
      <c r="C192" s="179" t="s">
        <v>250</v>
      </c>
      <c r="D192" s="179" t="s">
        <v>137</v>
      </c>
      <c r="E192" s="180" t="s">
        <v>425</v>
      </c>
      <c r="F192" s="181" t="s">
        <v>426</v>
      </c>
      <c r="G192" s="182" t="s">
        <v>354</v>
      </c>
      <c r="H192" s="183">
        <v>1</v>
      </c>
      <c r="I192" s="184"/>
      <c r="J192" s="185">
        <f>ROUND(I192*H192,2)</f>
        <v>0</v>
      </c>
      <c r="K192" s="181" t="s">
        <v>141</v>
      </c>
      <c r="L192" s="38"/>
      <c r="M192" s="186" t="s">
        <v>1</v>
      </c>
      <c r="N192" s="187" t="s">
        <v>48</v>
      </c>
      <c r="O192" s="76"/>
      <c r="P192" s="188">
        <f>O192*H192</f>
        <v>0</v>
      </c>
      <c r="Q192" s="188">
        <v>0</v>
      </c>
      <c r="R192" s="188">
        <f>Q192*H192</f>
        <v>0</v>
      </c>
      <c r="S192" s="188">
        <v>0</v>
      </c>
      <c r="T192" s="18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0" t="s">
        <v>355</v>
      </c>
      <c r="AT192" s="190" t="s">
        <v>137</v>
      </c>
      <c r="AU192" s="190" t="s">
        <v>92</v>
      </c>
      <c r="AY192" s="18" t="s">
        <v>135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8" t="s">
        <v>90</v>
      </c>
      <c r="BK192" s="191">
        <f>ROUND(I192*H192,2)</f>
        <v>0</v>
      </c>
      <c r="BL192" s="18" t="s">
        <v>355</v>
      </c>
      <c r="BM192" s="190" t="s">
        <v>427</v>
      </c>
    </row>
    <row r="193" s="2" customFormat="1">
      <c r="A193" s="37"/>
      <c r="B193" s="38"/>
      <c r="C193" s="37"/>
      <c r="D193" s="192" t="s">
        <v>144</v>
      </c>
      <c r="E193" s="37"/>
      <c r="F193" s="193" t="s">
        <v>426</v>
      </c>
      <c r="G193" s="37"/>
      <c r="H193" s="37"/>
      <c r="I193" s="194"/>
      <c r="J193" s="37"/>
      <c r="K193" s="37"/>
      <c r="L193" s="38"/>
      <c r="M193" s="195"/>
      <c r="N193" s="196"/>
      <c r="O193" s="76"/>
      <c r="P193" s="76"/>
      <c r="Q193" s="76"/>
      <c r="R193" s="76"/>
      <c r="S193" s="76"/>
      <c r="T193" s="7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144</v>
      </c>
      <c r="AU193" s="18" t="s">
        <v>92</v>
      </c>
    </row>
    <row r="194" s="2" customFormat="1">
      <c r="A194" s="37"/>
      <c r="B194" s="38"/>
      <c r="C194" s="37"/>
      <c r="D194" s="192" t="s">
        <v>357</v>
      </c>
      <c r="E194" s="37"/>
      <c r="F194" s="233" t="s">
        <v>428</v>
      </c>
      <c r="G194" s="37"/>
      <c r="H194" s="37"/>
      <c r="I194" s="194"/>
      <c r="J194" s="37"/>
      <c r="K194" s="37"/>
      <c r="L194" s="38"/>
      <c r="M194" s="195"/>
      <c r="N194" s="196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357</v>
      </c>
      <c r="AU194" s="18" t="s">
        <v>92</v>
      </c>
    </row>
    <row r="195" s="2" customFormat="1" ht="16.5" customHeight="1">
      <c r="A195" s="37"/>
      <c r="B195" s="178"/>
      <c r="C195" s="179" t="s">
        <v>256</v>
      </c>
      <c r="D195" s="179" t="s">
        <v>137</v>
      </c>
      <c r="E195" s="180" t="s">
        <v>429</v>
      </c>
      <c r="F195" s="181" t="s">
        <v>430</v>
      </c>
      <c r="G195" s="182" t="s">
        <v>354</v>
      </c>
      <c r="H195" s="183">
        <v>1</v>
      </c>
      <c r="I195" s="184"/>
      <c r="J195" s="185">
        <f>ROUND(I195*H195,2)</f>
        <v>0</v>
      </c>
      <c r="K195" s="181" t="s">
        <v>141</v>
      </c>
      <c r="L195" s="38"/>
      <c r="M195" s="186" t="s">
        <v>1</v>
      </c>
      <c r="N195" s="187" t="s">
        <v>48</v>
      </c>
      <c r="O195" s="76"/>
      <c r="P195" s="188">
        <f>O195*H195</f>
        <v>0</v>
      </c>
      <c r="Q195" s="188">
        <v>0</v>
      </c>
      <c r="R195" s="188">
        <f>Q195*H195</f>
        <v>0</v>
      </c>
      <c r="S195" s="188">
        <v>0</v>
      </c>
      <c r="T195" s="18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0" t="s">
        <v>355</v>
      </c>
      <c r="AT195" s="190" t="s">
        <v>137</v>
      </c>
      <c r="AU195" s="190" t="s">
        <v>92</v>
      </c>
      <c r="AY195" s="18" t="s">
        <v>135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90</v>
      </c>
      <c r="BK195" s="191">
        <f>ROUND(I195*H195,2)</f>
        <v>0</v>
      </c>
      <c r="BL195" s="18" t="s">
        <v>355</v>
      </c>
      <c r="BM195" s="190" t="s">
        <v>431</v>
      </c>
    </row>
    <row r="196" s="2" customFormat="1">
      <c r="A196" s="37"/>
      <c r="B196" s="38"/>
      <c r="C196" s="37"/>
      <c r="D196" s="192" t="s">
        <v>144</v>
      </c>
      <c r="E196" s="37"/>
      <c r="F196" s="193" t="s">
        <v>430</v>
      </c>
      <c r="G196" s="37"/>
      <c r="H196" s="37"/>
      <c r="I196" s="194"/>
      <c r="J196" s="37"/>
      <c r="K196" s="37"/>
      <c r="L196" s="38"/>
      <c r="M196" s="195"/>
      <c r="N196" s="196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144</v>
      </c>
      <c r="AU196" s="18" t="s">
        <v>92</v>
      </c>
    </row>
    <row r="197" s="2" customFormat="1">
      <c r="A197" s="37"/>
      <c r="B197" s="38"/>
      <c r="C197" s="37"/>
      <c r="D197" s="192" t="s">
        <v>357</v>
      </c>
      <c r="E197" s="37"/>
      <c r="F197" s="233" t="s">
        <v>432</v>
      </c>
      <c r="G197" s="37"/>
      <c r="H197" s="37"/>
      <c r="I197" s="194"/>
      <c r="J197" s="37"/>
      <c r="K197" s="37"/>
      <c r="L197" s="38"/>
      <c r="M197" s="195"/>
      <c r="N197" s="196"/>
      <c r="O197" s="76"/>
      <c r="P197" s="76"/>
      <c r="Q197" s="76"/>
      <c r="R197" s="76"/>
      <c r="S197" s="76"/>
      <c r="T197" s="7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357</v>
      </c>
      <c r="AU197" s="18" t="s">
        <v>92</v>
      </c>
    </row>
    <row r="198" s="12" customFormat="1" ht="22.8" customHeight="1">
      <c r="A198" s="12"/>
      <c r="B198" s="165"/>
      <c r="C198" s="12"/>
      <c r="D198" s="166" t="s">
        <v>82</v>
      </c>
      <c r="E198" s="176" t="s">
        <v>433</v>
      </c>
      <c r="F198" s="176" t="s">
        <v>434</v>
      </c>
      <c r="G198" s="12"/>
      <c r="H198" s="12"/>
      <c r="I198" s="168"/>
      <c r="J198" s="177">
        <f>BK198</f>
        <v>0</v>
      </c>
      <c r="K198" s="12"/>
      <c r="L198" s="165"/>
      <c r="M198" s="170"/>
      <c r="N198" s="171"/>
      <c r="O198" s="171"/>
      <c r="P198" s="172">
        <f>SUM(P199:P204)</f>
        <v>0</v>
      </c>
      <c r="Q198" s="171"/>
      <c r="R198" s="172">
        <f>SUM(R199:R204)</f>
        <v>0</v>
      </c>
      <c r="S198" s="171"/>
      <c r="T198" s="173">
        <f>SUM(T199:T204)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66" t="s">
        <v>176</v>
      </c>
      <c r="AT198" s="174" t="s">
        <v>82</v>
      </c>
      <c r="AU198" s="174" t="s">
        <v>90</v>
      </c>
      <c r="AY198" s="166" t="s">
        <v>135</v>
      </c>
      <c r="BK198" s="175">
        <f>SUM(BK199:BK204)</f>
        <v>0</v>
      </c>
    </row>
    <row r="199" s="2" customFormat="1" ht="16.5" customHeight="1">
      <c r="A199" s="37"/>
      <c r="B199" s="178"/>
      <c r="C199" s="179" t="s">
        <v>263</v>
      </c>
      <c r="D199" s="179" t="s">
        <v>137</v>
      </c>
      <c r="E199" s="180" t="s">
        <v>435</v>
      </c>
      <c r="F199" s="181" t="s">
        <v>436</v>
      </c>
      <c r="G199" s="182" t="s">
        <v>354</v>
      </c>
      <c r="H199" s="183">
        <v>1</v>
      </c>
      <c r="I199" s="184"/>
      <c r="J199" s="185">
        <f>ROUND(I199*H199,2)</f>
        <v>0</v>
      </c>
      <c r="K199" s="181" t="s">
        <v>141</v>
      </c>
      <c r="L199" s="38"/>
      <c r="M199" s="186" t="s">
        <v>1</v>
      </c>
      <c r="N199" s="187" t="s">
        <v>48</v>
      </c>
      <c r="O199" s="76"/>
      <c r="P199" s="188">
        <f>O199*H199</f>
        <v>0</v>
      </c>
      <c r="Q199" s="188">
        <v>0</v>
      </c>
      <c r="R199" s="188">
        <f>Q199*H199</f>
        <v>0</v>
      </c>
      <c r="S199" s="188">
        <v>0</v>
      </c>
      <c r="T199" s="18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0" t="s">
        <v>355</v>
      </c>
      <c r="AT199" s="190" t="s">
        <v>137</v>
      </c>
      <c r="AU199" s="190" t="s">
        <v>92</v>
      </c>
      <c r="AY199" s="18" t="s">
        <v>135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8" t="s">
        <v>90</v>
      </c>
      <c r="BK199" s="191">
        <f>ROUND(I199*H199,2)</f>
        <v>0</v>
      </c>
      <c r="BL199" s="18" t="s">
        <v>355</v>
      </c>
      <c r="BM199" s="190" t="s">
        <v>437</v>
      </c>
    </row>
    <row r="200" s="2" customFormat="1">
      <c r="A200" s="37"/>
      <c r="B200" s="38"/>
      <c r="C200" s="37"/>
      <c r="D200" s="192" t="s">
        <v>144</v>
      </c>
      <c r="E200" s="37"/>
      <c r="F200" s="193" t="s">
        <v>436</v>
      </c>
      <c r="G200" s="37"/>
      <c r="H200" s="37"/>
      <c r="I200" s="194"/>
      <c r="J200" s="37"/>
      <c r="K200" s="37"/>
      <c r="L200" s="38"/>
      <c r="M200" s="195"/>
      <c r="N200" s="196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144</v>
      </c>
      <c r="AU200" s="18" t="s">
        <v>92</v>
      </c>
    </row>
    <row r="201" s="2" customFormat="1">
      <c r="A201" s="37"/>
      <c r="B201" s="38"/>
      <c r="C201" s="37"/>
      <c r="D201" s="192" t="s">
        <v>357</v>
      </c>
      <c r="E201" s="37"/>
      <c r="F201" s="233" t="s">
        <v>438</v>
      </c>
      <c r="G201" s="37"/>
      <c r="H201" s="37"/>
      <c r="I201" s="194"/>
      <c r="J201" s="37"/>
      <c r="K201" s="37"/>
      <c r="L201" s="38"/>
      <c r="M201" s="195"/>
      <c r="N201" s="196"/>
      <c r="O201" s="76"/>
      <c r="P201" s="76"/>
      <c r="Q201" s="76"/>
      <c r="R201" s="76"/>
      <c r="S201" s="76"/>
      <c r="T201" s="7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8" t="s">
        <v>357</v>
      </c>
      <c r="AU201" s="18" t="s">
        <v>92</v>
      </c>
    </row>
    <row r="202" s="2" customFormat="1" ht="16.5" customHeight="1">
      <c r="A202" s="37"/>
      <c r="B202" s="178"/>
      <c r="C202" s="179" t="s">
        <v>268</v>
      </c>
      <c r="D202" s="179" t="s">
        <v>137</v>
      </c>
      <c r="E202" s="180" t="s">
        <v>439</v>
      </c>
      <c r="F202" s="181" t="s">
        <v>440</v>
      </c>
      <c r="G202" s="182" t="s">
        <v>354</v>
      </c>
      <c r="H202" s="183">
        <v>1</v>
      </c>
      <c r="I202" s="184"/>
      <c r="J202" s="185">
        <f>ROUND(I202*H202,2)</f>
        <v>0</v>
      </c>
      <c r="K202" s="181" t="s">
        <v>141</v>
      </c>
      <c r="L202" s="38"/>
      <c r="M202" s="186" t="s">
        <v>1</v>
      </c>
      <c r="N202" s="187" t="s">
        <v>48</v>
      </c>
      <c r="O202" s="76"/>
      <c r="P202" s="188">
        <f>O202*H202</f>
        <v>0</v>
      </c>
      <c r="Q202" s="188">
        <v>0</v>
      </c>
      <c r="R202" s="188">
        <f>Q202*H202</f>
        <v>0</v>
      </c>
      <c r="S202" s="188">
        <v>0</v>
      </c>
      <c r="T202" s="18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0" t="s">
        <v>355</v>
      </c>
      <c r="AT202" s="190" t="s">
        <v>137</v>
      </c>
      <c r="AU202" s="190" t="s">
        <v>92</v>
      </c>
      <c r="AY202" s="18" t="s">
        <v>135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8" t="s">
        <v>90</v>
      </c>
      <c r="BK202" s="191">
        <f>ROUND(I202*H202,2)</f>
        <v>0</v>
      </c>
      <c r="BL202" s="18" t="s">
        <v>355</v>
      </c>
      <c r="BM202" s="190" t="s">
        <v>441</v>
      </c>
    </row>
    <row r="203" s="2" customFormat="1">
      <c r="A203" s="37"/>
      <c r="B203" s="38"/>
      <c r="C203" s="37"/>
      <c r="D203" s="192" t="s">
        <v>144</v>
      </c>
      <c r="E203" s="37"/>
      <c r="F203" s="193" t="s">
        <v>440</v>
      </c>
      <c r="G203" s="37"/>
      <c r="H203" s="37"/>
      <c r="I203" s="194"/>
      <c r="J203" s="37"/>
      <c r="K203" s="37"/>
      <c r="L203" s="38"/>
      <c r="M203" s="195"/>
      <c r="N203" s="196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144</v>
      </c>
      <c r="AU203" s="18" t="s">
        <v>92</v>
      </c>
    </row>
    <row r="204" s="2" customFormat="1">
      <c r="A204" s="37"/>
      <c r="B204" s="38"/>
      <c r="C204" s="37"/>
      <c r="D204" s="192" t="s">
        <v>357</v>
      </c>
      <c r="E204" s="37"/>
      <c r="F204" s="233" t="s">
        <v>442</v>
      </c>
      <c r="G204" s="37"/>
      <c r="H204" s="37"/>
      <c r="I204" s="194"/>
      <c r="J204" s="37"/>
      <c r="K204" s="37"/>
      <c r="L204" s="38"/>
      <c r="M204" s="234"/>
      <c r="N204" s="235"/>
      <c r="O204" s="236"/>
      <c r="P204" s="236"/>
      <c r="Q204" s="236"/>
      <c r="R204" s="236"/>
      <c r="S204" s="236"/>
      <c r="T204" s="2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8" t="s">
        <v>357</v>
      </c>
      <c r="AU204" s="18" t="s">
        <v>92</v>
      </c>
    </row>
    <row r="205" s="2" customFormat="1" ht="6.96" customHeight="1">
      <c r="A205" s="37"/>
      <c r="B205" s="59"/>
      <c r="C205" s="60"/>
      <c r="D205" s="60"/>
      <c r="E205" s="60"/>
      <c r="F205" s="60"/>
      <c r="G205" s="60"/>
      <c r="H205" s="60"/>
      <c r="I205" s="60"/>
      <c r="J205" s="60"/>
      <c r="K205" s="60"/>
      <c r="L205" s="38"/>
      <c r="M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</row>
  </sheetData>
  <autoFilter ref="C125:K20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David Šprincl</dc:creator>
  <cp:lastModifiedBy>David Šprincl</cp:lastModifiedBy>
  <dcterms:created xsi:type="dcterms:W3CDTF">2022-01-27T06:19:43Z</dcterms:created>
  <dcterms:modified xsi:type="dcterms:W3CDTF">2022-01-27T06:19:45Z</dcterms:modified>
</cp:coreProperties>
</file>